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defaultThemeVersion="124226"/>
  <mc:AlternateContent xmlns:mc="http://schemas.openxmlformats.org/markup-compatibility/2006">
    <mc:Choice Requires="x15">
      <x15ac:absPath xmlns:x15ac="http://schemas.microsoft.com/office/spreadsheetml/2010/11/ac" url="https://umeauniversity.sharepoint.com/sites/RSO/Shared Documents/General/Ekonomi/Planering och utvecklingsarbete/Mallar/2. Mallar , aktuella/"/>
    </mc:Choice>
  </mc:AlternateContent>
  <xr:revisionPtr revIDLastSave="56" documentId="8_{94C6318E-1DCC-4C99-98C0-E3D55D650CB6}" xr6:coauthVersionLast="47" xr6:coauthVersionMax="47" xr10:uidLastSave="{430702D5-C383-4ED1-A071-682663EE15E6}"/>
  <bookViews>
    <workbookView xWindow="30915" yWindow="-1695" windowWidth="29235" windowHeight="17160" tabRatio="825" xr2:uid="{00000000-000D-0000-FFFF-FFFF00000000}"/>
  </bookViews>
  <sheets>
    <sheet name="Instruktioner" sheetId="23" r:id="rId1"/>
    <sheet name="1. Costs ERC" sheetId="24" r:id="rId2"/>
    <sheet name="2. Budget form ERC" sheetId="21" r:id="rId3"/>
    <sheet name="3. Budget AdvG Lump Sum" sheetId="26" r:id="rId4"/>
    <sheet name="Kommentarer" sheetId="25" r:id="rId5"/>
    <sheet name="Pers breakdown-per year" sheetId="16" state="hidden" r:id="rId6"/>
  </sheets>
  <externalReferences>
    <externalReference r:id="rId7"/>
  </externalReferences>
  <definedNames>
    <definedName name="EURO.rate" localSheetId="1">'1. Costs ERC'!#REF!</definedName>
    <definedName name="EURO.rate" localSheetId="2">'[1]Budget prep form'!$E$7</definedName>
    <definedName name="EURO.rate">#REF!</definedName>
    <definedName name="inflation" localSheetId="1">'1. Costs ERC'!#REF!</definedName>
    <definedName name="inflation" localSheetId="2">'[1]Budget prep form'!$G$8</definedName>
    <definedName name="inflation">#REF!</definedName>
    <definedName name="LKP" localSheetId="1">'1. Costs ERC'!#REF!</definedName>
    <definedName name="LKP" localSheetId="2">'[1]Budget prep form'!$E$8</definedName>
    <definedName name="LKP">#REF!</definedName>
    <definedName name="x">#REF!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1" i="23" l="1"/>
  <c r="B60" i="23"/>
  <c r="B59" i="23"/>
  <c r="B58" i="23"/>
  <c r="B57" i="23"/>
  <c r="B53" i="23"/>
  <c r="B52" i="23"/>
  <c r="B51" i="23"/>
  <c r="B50" i="23"/>
  <c r="B49" i="23"/>
  <c r="B48" i="23"/>
  <c r="B47" i="23"/>
  <c r="B46" i="23"/>
  <c r="B45" i="23"/>
  <c r="B44" i="23"/>
  <c r="B43" i="23"/>
  <c r="B42" i="23"/>
  <c r="B41" i="23"/>
  <c r="B40" i="23"/>
  <c r="B39" i="23"/>
  <c r="B38" i="23"/>
  <c r="B37" i="23"/>
  <c r="B36" i="23"/>
  <c r="B35" i="23"/>
  <c r="B34" i="23"/>
  <c r="B33" i="23"/>
  <c r="B32" i="23"/>
  <c r="B31" i="23"/>
  <c r="B30" i="23"/>
  <c r="B29" i="23"/>
  <c r="B28" i="23"/>
  <c r="B27" i="23"/>
  <c r="B26" i="23"/>
  <c r="B25" i="23"/>
  <c r="B24" i="23"/>
  <c r="B23" i="23"/>
  <c r="B22" i="23"/>
  <c r="B21" i="23"/>
  <c r="B20" i="23"/>
  <c r="B19" i="23"/>
  <c r="B18" i="23"/>
  <c r="B17" i="23"/>
  <c r="B16" i="23"/>
  <c r="B15" i="23"/>
  <c r="B14" i="23"/>
  <c r="B13" i="23"/>
  <c r="B12" i="23"/>
  <c r="B11" i="23"/>
  <c r="C10" i="23"/>
  <c r="B10" i="23"/>
  <c r="C9" i="23"/>
  <c r="B9" i="23"/>
  <c r="C8" i="23"/>
  <c r="B8" i="23"/>
  <c r="B7" i="23"/>
  <c r="C6" i="23"/>
  <c r="B6" i="23"/>
  <c r="C5" i="23"/>
  <c r="B5" i="23"/>
  <c r="B4" i="23"/>
  <c r="B3" i="23"/>
  <c r="R22" i="26" l="1"/>
  <c r="Y26" i="26"/>
  <c r="Z26" i="26" s="1"/>
  <c r="R26" i="26"/>
  <c r="Y25" i="26"/>
  <c r="Z25" i="26" s="1"/>
  <c r="R25" i="26"/>
  <c r="Y24" i="26"/>
  <c r="Z24" i="26" s="1"/>
  <c r="R24" i="26"/>
  <c r="Y23" i="26"/>
  <c r="Z23" i="26" s="1"/>
  <c r="R23" i="26"/>
  <c r="Y22" i="26"/>
  <c r="Z22" i="26" s="1"/>
  <c r="C14" i="26"/>
  <c r="F12" i="26"/>
  <c r="C12" i="26"/>
  <c r="C9" i="26"/>
  <c r="C7" i="26"/>
  <c r="F97" i="24"/>
  <c r="G97" i="24"/>
  <c r="F98" i="24"/>
  <c r="G98" i="24"/>
  <c r="AB25" i="26" l="1"/>
  <c r="AC25" i="26" s="1"/>
  <c r="AB24" i="26"/>
  <c r="AC24" i="26" s="1"/>
  <c r="AB22" i="26"/>
  <c r="AC22" i="26" s="1"/>
  <c r="AB26" i="26"/>
  <c r="AC26" i="26" s="1"/>
  <c r="AB23" i="26"/>
  <c r="AC23" i="26" s="1"/>
  <c r="D12" i="21"/>
  <c r="C12" i="21"/>
  <c r="C14" i="21"/>
  <c r="C9" i="21"/>
  <c r="C7" i="21"/>
  <c r="K16" i="24" l="1"/>
  <c r="K48" i="24" l="1"/>
  <c r="L48" i="24" s="1"/>
  <c r="P48" i="24" s="1"/>
  <c r="J48" i="24"/>
  <c r="K47" i="24"/>
  <c r="L47" i="24" s="1"/>
  <c r="P47" i="24" s="1"/>
  <c r="J47" i="24"/>
  <c r="K46" i="24"/>
  <c r="L46" i="24" s="1"/>
  <c r="P46" i="24" s="1"/>
  <c r="J46" i="24"/>
  <c r="K45" i="24"/>
  <c r="L45" i="24" s="1"/>
  <c r="P45" i="24" s="1"/>
  <c r="J45" i="24"/>
  <c r="K44" i="24"/>
  <c r="L44" i="24" s="1"/>
  <c r="J44" i="24"/>
  <c r="I43" i="24"/>
  <c r="H43" i="24"/>
  <c r="G43" i="24"/>
  <c r="F43" i="24"/>
  <c r="E43" i="24"/>
  <c r="D43" i="24"/>
  <c r="C43" i="24"/>
  <c r="K41" i="24"/>
  <c r="O41" i="24" s="1"/>
  <c r="J41" i="24"/>
  <c r="K40" i="24"/>
  <c r="O40" i="24" s="1"/>
  <c r="J40" i="24"/>
  <c r="K39" i="24"/>
  <c r="O39" i="24" s="1"/>
  <c r="J39" i="24"/>
  <c r="I38" i="24"/>
  <c r="H38" i="24"/>
  <c r="G38" i="24"/>
  <c r="F38" i="24"/>
  <c r="E38" i="24"/>
  <c r="D38" i="24"/>
  <c r="C38" i="24"/>
  <c r="K36" i="24"/>
  <c r="O36" i="24" s="1"/>
  <c r="J36" i="24"/>
  <c r="K35" i="24"/>
  <c r="O35" i="24" s="1"/>
  <c r="J35" i="24"/>
  <c r="K34" i="24"/>
  <c r="O34" i="24" s="1"/>
  <c r="J34" i="24"/>
  <c r="I33" i="24"/>
  <c r="H33" i="24"/>
  <c r="G33" i="24"/>
  <c r="F33" i="24"/>
  <c r="E33" i="24"/>
  <c r="D33" i="24"/>
  <c r="C33" i="24"/>
  <c r="K31" i="24"/>
  <c r="L31" i="24" s="1"/>
  <c r="P31" i="24" s="1"/>
  <c r="J31" i="24"/>
  <c r="K30" i="24"/>
  <c r="L30" i="24" s="1"/>
  <c r="P30" i="24" s="1"/>
  <c r="J30" i="24"/>
  <c r="K29" i="24"/>
  <c r="L29" i="24" s="1"/>
  <c r="P29" i="24" s="1"/>
  <c r="J29" i="24"/>
  <c r="K28" i="24"/>
  <c r="L28" i="24" s="1"/>
  <c r="P28" i="24" s="1"/>
  <c r="J28" i="24"/>
  <c r="K27" i="24"/>
  <c r="L27" i="24" s="1"/>
  <c r="J27" i="24"/>
  <c r="I26" i="24"/>
  <c r="H26" i="24"/>
  <c r="G26" i="24"/>
  <c r="F26" i="24"/>
  <c r="E26" i="24"/>
  <c r="D26" i="24"/>
  <c r="C26" i="24"/>
  <c r="K24" i="24"/>
  <c r="O24" i="24" s="1"/>
  <c r="O23" i="24" s="1"/>
  <c r="J24" i="24"/>
  <c r="I16" i="24" s="1"/>
  <c r="I23" i="24"/>
  <c r="H23" i="24"/>
  <c r="G23" i="24"/>
  <c r="F23" i="24"/>
  <c r="E23" i="24"/>
  <c r="D23" i="24"/>
  <c r="C23" i="24"/>
  <c r="M28" i="24" l="1"/>
  <c r="M30" i="24"/>
  <c r="R29" i="24"/>
  <c r="R31" i="24"/>
  <c r="N44" i="24"/>
  <c r="K23" i="24"/>
  <c r="L24" i="24"/>
  <c r="J33" i="24"/>
  <c r="I21" i="26" s="1"/>
  <c r="K33" i="24"/>
  <c r="L39" i="24"/>
  <c r="P39" i="24" s="1"/>
  <c r="R39" i="24" s="1"/>
  <c r="K38" i="24"/>
  <c r="M47" i="24"/>
  <c r="R46" i="24"/>
  <c r="N48" i="24"/>
  <c r="N45" i="24"/>
  <c r="N47" i="24"/>
  <c r="D50" i="24"/>
  <c r="H50" i="24"/>
  <c r="J43" i="24"/>
  <c r="O21" i="26" s="1"/>
  <c r="M45" i="24"/>
  <c r="R48" i="24"/>
  <c r="R45" i="24"/>
  <c r="M46" i="24"/>
  <c r="E50" i="24"/>
  <c r="I50" i="24"/>
  <c r="K43" i="24"/>
  <c r="M44" i="24"/>
  <c r="R47" i="24"/>
  <c r="M48" i="24"/>
  <c r="C50" i="24"/>
  <c r="G50" i="24"/>
  <c r="L41" i="24"/>
  <c r="P41" i="24" s="1"/>
  <c r="R41" i="24" s="1"/>
  <c r="J38" i="24"/>
  <c r="L21" i="26" s="1"/>
  <c r="L40" i="24"/>
  <c r="P40" i="24" s="1"/>
  <c r="R40" i="24" s="1"/>
  <c r="K26" i="24"/>
  <c r="R28" i="24"/>
  <c r="R30" i="24"/>
  <c r="M27" i="24"/>
  <c r="M29" i="24"/>
  <c r="M31" i="24"/>
  <c r="F50" i="24"/>
  <c r="J23" i="24"/>
  <c r="C21" i="26" s="1"/>
  <c r="M24" i="24"/>
  <c r="M23" i="24" s="1"/>
  <c r="P27" i="24"/>
  <c r="L26" i="24"/>
  <c r="P44" i="24"/>
  <c r="L43" i="24"/>
  <c r="O33" i="24"/>
  <c r="O38" i="24"/>
  <c r="N46" i="24"/>
  <c r="J26" i="24"/>
  <c r="F21" i="26" s="1"/>
  <c r="O27" i="24"/>
  <c r="O28" i="24"/>
  <c r="O29" i="24"/>
  <c r="O30" i="24"/>
  <c r="O31" i="24"/>
  <c r="L34" i="24"/>
  <c r="N34" i="24" s="1"/>
  <c r="L35" i="24"/>
  <c r="P35" i="24" s="1"/>
  <c r="R35" i="24" s="1"/>
  <c r="L36" i="24"/>
  <c r="P36" i="24" s="1"/>
  <c r="R36" i="24" s="1"/>
  <c r="M39" i="24"/>
  <c r="M40" i="24"/>
  <c r="M41" i="24"/>
  <c r="N31" i="24"/>
  <c r="M34" i="24"/>
  <c r="M35" i="24"/>
  <c r="M36" i="24"/>
  <c r="O44" i="24"/>
  <c r="O45" i="24"/>
  <c r="O46" i="24"/>
  <c r="O47" i="24"/>
  <c r="O48" i="24"/>
  <c r="N27" i="24"/>
  <c r="N28" i="24"/>
  <c r="N29" i="24"/>
  <c r="N30" i="24"/>
  <c r="N41" i="24" l="1"/>
  <c r="L38" i="24"/>
  <c r="P38" i="24"/>
  <c r="M21" i="26" s="1"/>
  <c r="N39" i="24"/>
  <c r="N43" i="24"/>
  <c r="K50" i="24"/>
  <c r="N40" i="24"/>
  <c r="P24" i="24"/>
  <c r="P23" i="24" s="1"/>
  <c r="L23" i="24"/>
  <c r="N24" i="24"/>
  <c r="N23" i="24" s="1"/>
  <c r="M26" i="24"/>
  <c r="N35" i="24"/>
  <c r="J50" i="24"/>
  <c r="M43" i="24"/>
  <c r="N36" i="24"/>
  <c r="N26" i="24"/>
  <c r="M33" i="24"/>
  <c r="M38" i="24"/>
  <c r="O26" i="24"/>
  <c r="O43" i="24"/>
  <c r="P43" i="24"/>
  <c r="P21" i="26" s="1"/>
  <c r="R44" i="24"/>
  <c r="R27" i="24"/>
  <c r="P26" i="24"/>
  <c r="G21" i="26" s="1"/>
  <c r="P34" i="24"/>
  <c r="L33" i="24"/>
  <c r="R26" i="24" l="1"/>
  <c r="H21" i="26" s="1"/>
  <c r="F27" i="26"/>
  <c r="R43" i="24"/>
  <c r="Q21" i="26" s="1"/>
  <c r="O27" i="26"/>
  <c r="R38" i="24"/>
  <c r="N21" i="26" s="1"/>
  <c r="L27" i="26"/>
  <c r="N38" i="24"/>
  <c r="N33" i="24"/>
  <c r="L50" i="24"/>
  <c r="D21" i="26"/>
  <c r="R24" i="24"/>
  <c r="M50" i="24"/>
  <c r="R34" i="24"/>
  <c r="P33" i="24"/>
  <c r="O50" i="24"/>
  <c r="I27" i="26" l="1"/>
  <c r="J21" i="26"/>
  <c r="R21" i="26" s="1"/>
  <c r="N50" i="24"/>
  <c r="R23" i="24"/>
  <c r="E21" i="26" s="1"/>
  <c r="R33" i="24"/>
  <c r="K21" i="26" s="1"/>
  <c r="P50" i="24"/>
  <c r="R50" i="24" s="1"/>
  <c r="C27" i="26" l="1"/>
  <c r="G154" i="24"/>
  <c r="G152" i="24"/>
  <c r="R27" i="26" l="1"/>
  <c r="O24" i="21"/>
  <c r="P24" i="21" s="1"/>
  <c r="H24" i="21"/>
  <c r="O23" i="21"/>
  <c r="P23" i="21" s="1"/>
  <c r="H23" i="21"/>
  <c r="O22" i="21"/>
  <c r="P22" i="21" s="1"/>
  <c r="H22" i="21"/>
  <c r="O21" i="21"/>
  <c r="P21" i="21" s="1"/>
  <c r="H21" i="21"/>
  <c r="O20" i="21"/>
  <c r="P20" i="21" s="1"/>
  <c r="H20" i="21"/>
  <c r="R21" i="21" l="1"/>
  <c r="R20" i="21"/>
  <c r="S20" i="21" s="1"/>
  <c r="S21" i="21"/>
  <c r="R22" i="21"/>
  <c r="S22" i="21" s="1"/>
  <c r="R24" i="21"/>
  <c r="R23" i="21"/>
  <c r="S23" i="21" s="1"/>
  <c r="S24" i="21"/>
  <c r="F114" i="24"/>
  <c r="G114" i="24" s="1"/>
  <c r="F113" i="24"/>
  <c r="G113" i="24" s="1"/>
  <c r="F112" i="24"/>
  <c r="G112" i="24" s="1"/>
  <c r="F111" i="24"/>
  <c r="G111" i="24" s="1"/>
  <c r="F110" i="24"/>
  <c r="G110" i="24" s="1"/>
  <c r="F109" i="24"/>
  <c r="G109" i="24" s="1"/>
  <c r="G115" i="24" l="1"/>
  <c r="AA21" i="26" s="1"/>
  <c r="AA27" i="26" s="1"/>
  <c r="F115" i="24"/>
  <c r="F132" i="24" s="1"/>
  <c r="Q19" i="21" l="1"/>
  <c r="Q25" i="21" s="1"/>
  <c r="G132" i="24"/>
  <c r="F16" i="24" l="1"/>
  <c r="G19" i="21" l="1"/>
  <c r="G25" i="21" s="1"/>
  <c r="F19" i="21"/>
  <c r="F25" i="21" s="1"/>
  <c r="E19" i="21"/>
  <c r="E25" i="21" s="1"/>
  <c r="D19" i="21"/>
  <c r="D25" i="21" s="1"/>
  <c r="F123" i="24"/>
  <c r="F100" i="24"/>
  <c r="G100" i="24" s="1"/>
  <c r="F99" i="24"/>
  <c r="G99" i="24" s="1"/>
  <c r="F96" i="24"/>
  <c r="G96" i="24" s="1"/>
  <c r="F95" i="24"/>
  <c r="F92" i="24"/>
  <c r="G92" i="24" s="1"/>
  <c r="F91" i="24"/>
  <c r="G91" i="24" s="1"/>
  <c r="F90" i="24"/>
  <c r="G90" i="24" s="1"/>
  <c r="F89" i="24"/>
  <c r="F86" i="24"/>
  <c r="G86" i="24" s="1"/>
  <c r="F85" i="24"/>
  <c r="G85" i="24" s="1"/>
  <c r="F84" i="24"/>
  <c r="G84" i="24" s="1"/>
  <c r="F83" i="24"/>
  <c r="F76" i="24"/>
  <c r="G76" i="24" s="1"/>
  <c r="F75" i="24"/>
  <c r="G75" i="24" s="1"/>
  <c r="F74" i="24"/>
  <c r="G74" i="24" s="1"/>
  <c r="F73" i="24"/>
  <c r="F68" i="24"/>
  <c r="G68" i="24" s="1"/>
  <c r="F67" i="24"/>
  <c r="G67" i="24" s="1"/>
  <c r="F66" i="24"/>
  <c r="G66" i="24" s="1"/>
  <c r="F65" i="24"/>
  <c r="G65" i="24" s="1"/>
  <c r="F64" i="24"/>
  <c r="F58" i="24"/>
  <c r="G58" i="24" s="1"/>
  <c r="F57" i="24"/>
  <c r="G57" i="24" s="1"/>
  <c r="F56" i="24"/>
  <c r="G56" i="24" s="1"/>
  <c r="F55" i="24"/>
  <c r="F101" i="24" l="1"/>
  <c r="G55" i="24"/>
  <c r="G59" i="24" s="1"/>
  <c r="F59" i="24"/>
  <c r="F77" i="24"/>
  <c r="F129" i="24" s="1"/>
  <c r="G73" i="24"/>
  <c r="G77" i="24" s="1"/>
  <c r="F87" i="24"/>
  <c r="G83" i="24"/>
  <c r="G87" i="24" s="1"/>
  <c r="F93" i="24"/>
  <c r="G89" i="24"/>
  <c r="G93" i="24" s="1"/>
  <c r="W21" i="26" s="1"/>
  <c r="W27" i="26" s="1"/>
  <c r="G95" i="24"/>
  <c r="G101" i="24" s="1"/>
  <c r="G64" i="24"/>
  <c r="G69" i="24" s="1"/>
  <c r="F69" i="24"/>
  <c r="L19" i="21" l="1"/>
  <c r="L25" i="21" s="1"/>
  <c r="V21" i="26"/>
  <c r="K19" i="21"/>
  <c r="K25" i="21" s="1"/>
  <c r="U21" i="26"/>
  <c r="U27" i="26" s="1"/>
  <c r="J19" i="21"/>
  <c r="J25" i="21" s="1"/>
  <c r="T21" i="26"/>
  <c r="N19" i="21"/>
  <c r="N25" i="21" s="1"/>
  <c r="X21" i="26"/>
  <c r="X27" i="26" s="1"/>
  <c r="I19" i="21"/>
  <c r="I25" i="21" s="1"/>
  <c r="S21" i="26"/>
  <c r="M19" i="21"/>
  <c r="M25" i="21" s="1"/>
  <c r="C19" i="21"/>
  <c r="G129" i="24"/>
  <c r="F128" i="24"/>
  <c r="F103" i="24"/>
  <c r="F105" i="24" s="1"/>
  <c r="F125" i="24"/>
  <c r="G125" i="24"/>
  <c r="G128" i="24"/>
  <c r="G103" i="24"/>
  <c r="S27" i="26" l="1"/>
  <c r="V27" i="26"/>
  <c r="Y21" i="26"/>
  <c r="Y27" i="26" s="1"/>
  <c r="T27" i="26"/>
  <c r="O19" i="21"/>
  <c r="O25" i="21" s="1"/>
  <c r="C25" i="21"/>
  <c r="H19" i="21"/>
  <c r="G123" i="24"/>
  <c r="G130" i="24"/>
  <c r="G127" i="24" s="1"/>
  <c r="G105" i="24"/>
  <c r="F130" i="24"/>
  <c r="F127" i="24" s="1"/>
  <c r="Z21" i="26" l="1"/>
  <c r="Z27" i="26" s="1"/>
  <c r="P19" i="21"/>
  <c r="P25" i="21" s="1"/>
  <c r="G138" i="24"/>
  <c r="F138" i="24"/>
  <c r="H25" i="21"/>
  <c r="G134" i="24"/>
  <c r="F134" i="24"/>
  <c r="AB21" i="26" l="1"/>
  <c r="AC21" i="26" s="1"/>
  <c r="AC27" i="26" s="1"/>
  <c r="R19" i="21"/>
  <c r="R25" i="21" s="1"/>
  <c r="F136" i="24"/>
  <c r="F150" i="24" s="1"/>
  <c r="F140" i="24"/>
  <c r="C10" i="16"/>
  <c r="D10" i="16"/>
  <c r="E10" i="16"/>
  <c r="F10" i="16"/>
  <c r="G10" i="16"/>
  <c r="C11" i="16"/>
  <c r="D11" i="16"/>
  <c r="E11" i="16"/>
  <c r="F11" i="16"/>
  <c r="G11" i="16"/>
  <c r="B12" i="16"/>
  <c r="C12" i="16"/>
  <c r="D12" i="16"/>
  <c r="E12" i="16"/>
  <c r="F12" i="16"/>
  <c r="G12" i="16"/>
  <c r="C13" i="16"/>
  <c r="D13" i="16"/>
  <c r="E13" i="16"/>
  <c r="F13" i="16"/>
  <c r="G13" i="16"/>
  <c r="B3" i="16"/>
  <c r="G31" i="16"/>
  <c r="H21" i="16"/>
  <c r="B21" i="16"/>
  <c r="B5" i="16"/>
  <c r="B4" i="16"/>
  <c r="C14" i="16"/>
  <c r="D14" i="16"/>
  <c r="E14" i="16"/>
  <c r="F14" i="16"/>
  <c r="G14" i="16"/>
  <c r="C15" i="16"/>
  <c r="D15" i="16"/>
  <c r="E15" i="16"/>
  <c r="F15" i="16"/>
  <c r="G15" i="16"/>
  <c r="C16" i="16"/>
  <c r="D16" i="16"/>
  <c r="E16" i="16"/>
  <c r="F16" i="16"/>
  <c r="G16" i="16"/>
  <c r="C17" i="16"/>
  <c r="D17" i="16"/>
  <c r="E17" i="16"/>
  <c r="F17" i="16"/>
  <c r="G17" i="16"/>
  <c r="B15" i="16"/>
  <c r="B17" i="16"/>
  <c r="A14" i="16"/>
  <c r="A27" i="16" s="1"/>
  <c r="A15" i="16"/>
  <c r="A28" i="16" s="1"/>
  <c r="A16" i="16"/>
  <c r="A29" i="16" s="1"/>
  <c r="A17" i="16"/>
  <c r="A30" i="16" s="1"/>
  <c r="A13" i="16"/>
  <c r="A26" i="16" s="1"/>
  <c r="A12" i="16"/>
  <c r="A25" i="16" s="1"/>
  <c r="A11" i="16"/>
  <c r="A24" i="16" s="1"/>
  <c r="A10" i="16"/>
  <c r="A23" i="16" s="1"/>
  <c r="AB27" i="26" l="1"/>
  <c r="S19" i="21"/>
  <c r="S25" i="21" s="1"/>
  <c r="J12" i="16"/>
  <c r="K15" i="16"/>
  <c r="B28" i="16"/>
  <c r="H28" i="16" s="1"/>
  <c r="L15" i="16"/>
  <c r="B16" i="16"/>
  <c r="J17" i="16"/>
  <c r="H17" i="16"/>
  <c r="I17" i="16"/>
  <c r="B30" i="16"/>
  <c r="L17" i="16"/>
  <c r="L12" i="16"/>
  <c r="H12" i="16"/>
  <c r="B25" i="16"/>
  <c r="K12" i="16"/>
  <c r="I12" i="16"/>
  <c r="B10" i="16"/>
  <c r="J15" i="16"/>
  <c r="H15" i="16"/>
  <c r="I15" i="16"/>
  <c r="K17" i="16"/>
  <c r="C28" i="16" l="1"/>
  <c r="D28" i="16" s="1"/>
  <c r="M17" i="16"/>
  <c r="N17" i="16" s="1"/>
  <c r="M12" i="16"/>
  <c r="N12" i="16" s="1"/>
  <c r="B14" i="16"/>
  <c r="B11" i="16"/>
  <c r="C25" i="16"/>
  <c r="H25" i="16"/>
  <c r="B13" i="16"/>
  <c r="M15" i="16"/>
  <c r="N15" i="16" s="1"/>
  <c r="C30" i="16"/>
  <c r="H30" i="16"/>
  <c r="L10" i="16"/>
  <c r="K10" i="16"/>
  <c r="J10" i="16"/>
  <c r="B23" i="16"/>
  <c r="I10" i="16"/>
  <c r="H10" i="16"/>
  <c r="K16" i="16"/>
  <c r="I16" i="16"/>
  <c r="B29" i="16"/>
  <c r="L16" i="16"/>
  <c r="J16" i="16"/>
  <c r="H16" i="16"/>
  <c r="I28" i="16" l="1"/>
  <c r="K14" i="16"/>
  <c r="J14" i="16"/>
  <c r="B27" i="16"/>
  <c r="H14" i="16"/>
  <c r="I14" i="16"/>
  <c r="L14" i="16"/>
  <c r="M16" i="16"/>
  <c r="N16" i="16" s="1"/>
  <c r="H29" i="16"/>
  <c r="C29" i="16"/>
  <c r="C23" i="16"/>
  <c r="H23" i="16"/>
  <c r="K13" i="16"/>
  <c r="B26" i="16"/>
  <c r="L13" i="16"/>
  <c r="I13" i="16"/>
  <c r="H13" i="16"/>
  <c r="J13" i="16"/>
  <c r="L11" i="16"/>
  <c r="B24" i="16"/>
  <c r="J11" i="16"/>
  <c r="I11" i="16"/>
  <c r="K11" i="16"/>
  <c r="H11" i="16"/>
  <c r="M10" i="16"/>
  <c r="N10" i="16" s="1"/>
  <c r="I30" i="16"/>
  <c r="D30" i="16"/>
  <c r="D25" i="16"/>
  <c r="I25" i="16"/>
  <c r="J28" i="16"/>
  <c r="E28" i="16"/>
  <c r="H18" i="16" l="1"/>
  <c r="H19" i="16" s="1"/>
  <c r="I18" i="16"/>
  <c r="I19" i="16" s="1"/>
  <c r="H27" i="16"/>
  <c r="C27" i="16"/>
  <c r="J18" i="16"/>
  <c r="J19" i="16" s="1"/>
  <c r="K18" i="16"/>
  <c r="K19" i="16" s="1"/>
  <c r="L18" i="16"/>
  <c r="L19" i="16" s="1"/>
  <c r="M14" i="16"/>
  <c r="N14" i="16" s="1"/>
  <c r="C26" i="16"/>
  <c r="H26" i="16"/>
  <c r="D23" i="16"/>
  <c r="I23" i="16"/>
  <c r="M13" i="16"/>
  <c r="N13" i="16" s="1"/>
  <c r="I29" i="16"/>
  <c r="D29" i="16"/>
  <c r="J25" i="16"/>
  <c r="E25" i="16"/>
  <c r="K28" i="16"/>
  <c r="F28" i="16"/>
  <c r="L28" i="16" s="1"/>
  <c r="E30" i="16"/>
  <c r="J30" i="16"/>
  <c r="M11" i="16"/>
  <c r="N11" i="16" s="1"/>
  <c r="C24" i="16"/>
  <c r="H24" i="16"/>
  <c r="B31" i="16"/>
  <c r="M28" i="16" l="1"/>
  <c r="M18" i="16"/>
  <c r="C31" i="16"/>
  <c r="M19" i="16"/>
  <c r="H31" i="16"/>
  <c r="I27" i="16"/>
  <c r="D27" i="16"/>
  <c r="D26" i="16"/>
  <c r="I26" i="16"/>
  <c r="K25" i="16"/>
  <c r="F25" i="16"/>
  <c r="L25" i="16" s="1"/>
  <c r="E29" i="16"/>
  <c r="J29" i="16"/>
  <c r="D24" i="16"/>
  <c r="I24" i="16"/>
  <c r="K30" i="16"/>
  <c r="F30" i="16"/>
  <c r="L30" i="16" s="1"/>
  <c r="J23" i="16"/>
  <c r="E23" i="16"/>
  <c r="I31" i="16" l="1"/>
  <c r="J27" i="16"/>
  <c r="E27" i="16"/>
  <c r="M30" i="16"/>
  <c r="M25" i="16"/>
  <c r="J24" i="16"/>
  <c r="E24" i="16"/>
  <c r="K23" i="16"/>
  <c r="F23" i="16"/>
  <c r="F29" i="16"/>
  <c r="L29" i="16" s="1"/>
  <c r="K29" i="16"/>
  <c r="J26" i="16"/>
  <c r="E26" i="16"/>
  <c r="D31" i="16"/>
  <c r="E31" i="16" l="1"/>
  <c r="M29" i="16"/>
  <c r="F27" i="16"/>
  <c r="L27" i="16" s="1"/>
  <c r="K27" i="16"/>
  <c r="K24" i="16"/>
  <c r="F24" i="16"/>
  <c r="L24" i="16" s="1"/>
  <c r="L23" i="16"/>
  <c r="K26" i="16"/>
  <c r="F26" i="16"/>
  <c r="L26" i="16" s="1"/>
  <c r="J31" i="16"/>
  <c r="M27" i="16" l="1"/>
  <c r="M26" i="16"/>
  <c r="L31" i="16"/>
  <c r="M23" i="16"/>
  <c r="K31" i="16"/>
  <c r="M24" i="16"/>
  <c r="F31" i="16"/>
  <c r="M31" i="16" l="1"/>
  <c r="G136" i="24" l="1"/>
  <c r="G150" i="24" s="1"/>
  <c r="T19" i="21" l="1"/>
  <c r="T25" i="21" s="1"/>
  <c r="AD21" i="26"/>
  <c r="AD27" i="26" s="1"/>
  <c r="G140" i="24"/>
  <c r="G142" i="24" s="1"/>
  <c r="G156" i="24" s="1"/>
  <c r="F142" i="24"/>
  <c r="F156" i="24" s="1"/>
  <c r="G158" i="24" l="1"/>
  <c r="F158"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Ahmad Ghasimi</author>
    <author>Lacey Näsman</author>
  </authors>
  <commentList>
    <comment ref="C12" authorId="0" shapeId="0" xr:uid="{00000000-0006-0000-0100-000001000000}">
      <text>
        <r>
          <rPr>
            <sz val="10"/>
            <rFont val="Arial"/>
            <family val="2"/>
          </rPr>
          <t>Here you can change the date to the start date of your project.</t>
        </r>
      </text>
    </comment>
    <comment ref="D12" authorId="0" shapeId="0" xr:uid="{00000000-0006-0000-0100-000002000000}">
      <text>
        <r>
          <rPr>
            <sz val="10"/>
            <rFont val="Arial"/>
            <family val="2"/>
          </rPr>
          <t xml:space="preserve">Here you can change the date to the end date of your project.
</t>
        </r>
      </text>
    </comment>
    <comment ref="D16" authorId="0" shapeId="0" xr:uid="{00000000-0006-0000-0100-000003000000}">
      <text>
        <r>
          <rPr>
            <sz val="10"/>
            <rFont val="Arial"/>
            <family val="2"/>
          </rPr>
          <t>Enter the project time in number of months.</t>
        </r>
      </text>
    </comment>
    <comment ref="D17" authorId="0" shapeId="0" xr:uid="{00000000-0006-0000-0100-000004000000}">
      <text>
        <r>
          <rPr>
            <sz val="9"/>
            <color indexed="81"/>
            <rFont val="Tahoma"/>
            <family val="2"/>
          </rPr>
          <t xml:space="preserve">UmU currently recommends the following: 
It is important to take into account that the exchange rate can change from the time of application until the project is reported. Therefore, we advise you to start from an exchange rate that is SEK 0.5–1 below the exchange rate at the time of application. Example: If the exchange rate is SEK 10 for EUR 1, you should use SEK 9 when you make the budget in the application phase.
Go to the European Central Bank's (ECB) website to find current exchange rates:  
https://www.ecb.europa.eu/stats/policy_and_exchange_rates/euro_reference_exchange_rates/html/eurofxref-graph-sek.en.html </t>
        </r>
      </text>
    </comment>
    <comment ref="C20" authorId="1" shapeId="0" xr:uid="{3884118A-914A-4E12-9031-E4B0E69146AF}">
      <text>
        <r>
          <rPr>
            <sz val="9"/>
            <color indexed="81"/>
            <rFont val="Tahoma"/>
            <family val="2"/>
          </rPr>
          <t>Actual salary for first year of the project</t>
        </r>
      </text>
    </comment>
    <comment ref="B22" authorId="0" shapeId="0" xr:uid="{00000000-0006-0000-0100-000006000000}">
      <text>
        <r>
          <rPr>
            <sz val="10"/>
            <rFont val="Arial"/>
            <family val="2"/>
          </rPr>
          <t xml:space="preserve">In the yellow marked cells under the categories:
PI, Senior Staff, Postdocs, Students (PhD) and Other Personnel costs
enter the project staff's first- and last name.
Note! With regard to salary for doctoral students, the average salary for all steps/years in the doctoral ladder must be stated as the starting salary.
</t>
        </r>
      </text>
    </comment>
    <comment ref="B38" authorId="0" shapeId="0" xr:uid="{00000000-0006-0000-0100-000007000000}">
      <text>
        <r>
          <rPr>
            <sz val="10"/>
            <rFont val="Arial"/>
            <family val="2"/>
          </rPr>
          <t>Think about the doctoral steps at:
https://www.aurora.umu.se/min-anstallning/anstallningsvillkor/lon/lonerevision
Note that since the steps in the stairs are quite large, these are not covered by the 3% annual salary increase, so the starting salary for the doctoral student must be stated as an average salary calculated on the salary of the four steps in the stairs for future years and divided by 4.</t>
        </r>
      </text>
    </comment>
    <comment ref="B71" authorId="0" shapeId="0" xr:uid="{00000000-0006-0000-0100-000008000000}">
      <text>
        <r>
          <rPr>
            <sz val="10"/>
            <rFont val="Arial"/>
            <family val="2"/>
          </rPr>
          <t>Note that it is only the cost of the depreciation of equipment that has time to be made during the project period that is to be included in the budget.</t>
        </r>
      </text>
    </comment>
    <comment ref="B134" authorId="0" shapeId="0" xr:uid="{00000000-0006-0000-0100-000009000000}">
      <text>
        <r>
          <rPr>
            <sz val="10"/>
            <rFont val="Arial"/>
            <family val="2"/>
          </rPr>
          <t>Within the ERC, OH is already considered to be included in the total amount of internal costs that are invoiced, therefore no 25% OH should be calculated on D.</t>
        </r>
      </text>
    </comment>
    <comment ref="C138" authorId="0" shapeId="0" xr:uid="{00000000-0006-0000-0100-00000A000000}">
      <text>
        <r>
          <rPr>
            <sz val="10"/>
            <rFont val="Arial"/>
            <family val="2"/>
          </rPr>
          <t>Here you can change the percentage level to your department level.</t>
        </r>
      </text>
    </comment>
    <comment ref="D138" authorId="0" shapeId="0" xr:uid="{00000000-0006-0000-0100-00000B000000}">
      <text>
        <r>
          <rPr>
            <sz val="10"/>
            <rFont val="Arial"/>
            <family val="2"/>
          </rPr>
          <t>UmU pays no OH on Equipment (over SEK 25 000) and therefore no internal OH should be calculated on that amount. And here, too, OH should not be calculated on D, as it is already considered to be included in the total sum of internal costs that are invoiced.</t>
        </r>
      </text>
    </comment>
    <comment ref="L139" authorId="0" shapeId="0" xr:uid="{00000000-0006-0000-0100-00000C000000}">
      <text>
        <r>
          <rPr>
            <b/>
            <sz val="9"/>
            <color indexed="81"/>
            <rFont val="Tahoma"/>
            <family val="2"/>
          </rPr>
          <t>Ahmad Ghasimi:</t>
        </r>
        <r>
          <rPr>
            <sz val="9"/>
            <color indexed="81"/>
            <rFont val="Tahoma"/>
            <family val="2"/>
          </rPr>
          <t xml:space="preserve">
Here you can change the percentage level to your department level.</t>
        </r>
      </text>
    </comment>
    <comment ref="M139" authorId="0" shapeId="0" xr:uid="{00000000-0006-0000-0100-00000D000000}">
      <text>
        <r>
          <rPr>
            <b/>
            <sz val="9"/>
            <color indexed="81"/>
            <rFont val="Tahoma"/>
            <family val="2"/>
          </rPr>
          <t>Ahmad Ghasimi:</t>
        </r>
        <r>
          <rPr>
            <sz val="9"/>
            <color indexed="81"/>
            <rFont val="Tahoma"/>
            <family val="2"/>
          </rPr>
          <t xml:space="preserve">
UmU betalar ingen OH på Equipment (över 25,000 sek) och därför ska ingen intern OH beräknas på den summan. Och här ska inte heller OH beräknas på D då anses den redan ingå i totalsumman på interna kostnader som faktureras.</t>
        </r>
      </text>
    </comment>
    <comment ref="D150" authorId="0" shapeId="0" xr:uid="{00000000-0006-0000-0100-00000E000000}">
      <text>
        <r>
          <rPr>
            <sz val="10"/>
            <rFont val="Arial"/>
            <family val="2"/>
          </rPr>
          <t>Here you can change the percentage level to the application level.</t>
        </r>
      </text>
    </comment>
  </commentList>
</comments>
</file>

<file path=xl/sharedStrings.xml><?xml version="1.0" encoding="utf-8"?>
<sst xmlns="http://schemas.openxmlformats.org/spreadsheetml/2006/main" count="380" uniqueCount="251">
  <si>
    <t>TIPS VID IFYLLANDE AV MALLEN</t>
  </si>
  <si>
    <t>Skicka ett budgetutkast till rso@umu.se senast fem veckor före sista ansökningsdag.</t>
  </si>
  <si>
    <t>A. PERSONNEL</t>
  </si>
  <si>
    <t>B. SUBCONTRACTING</t>
  </si>
  <si>
    <t>C. PURCHASE COSTS</t>
  </si>
  <si>
    <t>C2. Equipment</t>
  </si>
  <si>
    <t>C3. Other goods, works &amp; services</t>
  </si>
  <si>
    <t>I ERC anses intern OH redan ingå i totalsumman varför inte de 25 % OH får läggas på denna kostnad.</t>
  </si>
  <si>
    <t xml:space="preserve">Tänk därför på att löner inte ska internfaktureras då ses de som en intern kostnad och inga 25 % OH får läggas på denna. </t>
  </si>
  <si>
    <t>TOTAL REQUESTED EU CONTRIBUTION</t>
  </si>
  <si>
    <t>Swedish krona (SEK) (europa.eu)</t>
  </si>
  <si>
    <t>Estimated expenditure, Horizon Europe ERC</t>
  </si>
  <si>
    <r>
      <rPr>
        <b/>
        <sz val="10"/>
        <color rgb="FF215967"/>
        <rFont val="Calibri"/>
        <family val="2"/>
      </rPr>
      <t xml:space="preserve"> In this tab you can enter amounts in</t>
    </r>
    <r>
      <rPr>
        <b/>
        <sz val="10"/>
        <color rgb="FFFF0000"/>
        <rFont val="Calibri"/>
        <family val="2"/>
      </rPr>
      <t xml:space="preserve"> SEK</t>
    </r>
    <r>
      <rPr>
        <b/>
        <sz val="10"/>
        <color rgb="FF215967"/>
        <rFont val="Calibri"/>
        <family val="2"/>
      </rPr>
      <t>, the Excel Template converts SEK to EURO.</t>
    </r>
  </si>
  <si>
    <t>Umeå University</t>
  </si>
  <si>
    <t>Institution:</t>
  </si>
  <si>
    <t>Project name and acronyme:</t>
  </si>
  <si>
    <t>From date</t>
  </si>
  <si>
    <t>To date</t>
  </si>
  <si>
    <t>Project duration:</t>
  </si>
  <si>
    <t>Project manager:</t>
  </si>
  <si>
    <t>Duration</t>
  </si>
  <si>
    <r>
      <t xml:space="preserve">Months      </t>
    </r>
    <r>
      <rPr>
        <b/>
        <sz val="10"/>
        <rFont val="Calibri"/>
        <family val="2"/>
      </rPr>
      <t>→</t>
    </r>
  </si>
  <si>
    <t>Years</t>
  </si>
  <si>
    <t xml:space="preserve">PI will work </t>
  </si>
  <si>
    <r>
      <t xml:space="preserve"> in the project  </t>
    </r>
    <r>
      <rPr>
        <b/>
        <sz val="8"/>
        <rFont val="Arial"/>
        <family val="2"/>
      </rPr>
      <t>(min. 50% for StG, 40% for Con, 30% for AdvG)</t>
    </r>
  </si>
  <si>
    <r>
      <t xml:space="preserve">% in the project  </t>
    </r>
    <r>
      <rPr>
        <b/>
        <sz val="8"/>
        <rFont val="Arial"/>
        <family val="2"/>
      </rPr>
      <t>(min. 50% for StG, 40% for Con, 30% for AdvG)</t>
    </r>
  </si>
  <si>
    <t>EURO rate</t>
  </si>
  <si>
    <t>SEK/EUR</t>
  </si>
  <si>
    <t>Social fees (LKP)</t>
  </si>
  <si>
    <t xml:space="preserve">(Note! Social fees variates depending on age of the employee.) </t>
  </si>
  <si>
    <t>A. Personnel costs</t>
  </si>
  <si>
    <t>Categories &amp; Names</t>
  </si>
  <si>
    <t>Actual salary year 1</t>
  </si>
  <si>
    <t>Number of man-months in the project per year</t>
  </si>
  <si>
    <t>Monthly salary (incl. social fees)</t>
  </si>
  <si>
    <t>Project cost</t>
  </si>
  <si>
    <t>Project cost incl. 3% 
annual salary increase</t>
  </si>
  <si>
    <t xml:space="preserve">Avarage salary cost 
per month </t>
  </si>
  <si>
    <t>SEK/month</t>
  </si>
  <si>
    <t>Year 1</t>
  </si>
  <si>
    <t>Year 2</t>
  </si>
  <si>
    <t>Year 3</t>
  </si>
  <si>
    <t>Year 4</t>
  </si>
  <si>
    <t>Year 5</t>
  </si>
  <si>
    <t>Year 6</t>
  </si>
  <si>
    <t>Total months</t>
  </si>
  <si>
    <t>SEK</t>
  </si>
  <si>
    <t>EUR</t>
  </si>
  <si>
    <t>SEK.</t>
  </si>
  <si>
    <t>EUR.</t>
  </si>
  <si>
    <t xml:space="preserve"> SEK</t>
  </si>
  <si>
    <t xml:space="preserve"> EURO</t>
  </si>
  <si>
    <t>PI:</t>
  </si>
  <si>
    <t>Senior Staff:</t>
  </si>
  <si>
    <t>Postdocs:</t>
  </si>
  <si>
    <t>Students (PhD):</t>
  </si>
  <si>
    <t>Other  Personnel costs:</t>
  </si>
  <si>
    <t>TOTAL</t>
  </si>
  <si>
    <t>B. Subcontracting costs</t>
  </si>
  <si>
    <t>Categories</t>
  </si>
  <si>
    <t>Cost in
SEK</t>
  </si>
  <si>
    <t>Total
SEK</t>
  </si>
  <si>
    <t>Total
EURO</t>
  </si>
  <si>
    <t xml:space="preserve">Kommentarer: </t>
  </si>
  <si>
    <t xml:space="preserve">Total B </t>
  </si>
  <si>
    <t xml:space="preserve">C. Purchase costs: </t>
  </si>
  <si>
    <t xml:space="preserve"> </t>
  </si>
  <si>
    <t>C1. Travel and subsistence</t>
  </si>
  <si>
    <t>Number of trips</t>
  </si>
  <si>
    <t>Number of persons</t>
  </si>
  <si>
    <t>Cost/person in SEK</t>
  </si>
  <si>
    <t>Total C1</t>
  </si>
  <si>
    <t>% use in project</t>
  </si>
  <si>
    <t>Total C2</t>
  </si>
  <si>
    <t>C3. Goods, works and services</t>
  </si>
  <si>
    <t>C3a. Fieldwork and animal costs</t>
  </si>
  <si>
    <t>Total C3a</t>
  </si>
  <si>
    <t>C3b. Publication (incl. Open Access fees) and dissemination</t>
  </si>
  <si>
    <t>Total C3b</t>
  </si>
  <si>
    <t>C3c. Other additional direct costs</t>
  </si>
  <si>
    <t>Data storage</t>
  </si>
  <si>
    <t>Total C3c</t>
  </si>
  <si>
    <t>Total C3 (C3a+C3b+C3c)</t>
  </si>
  <si>
    <t>Total C (C1+C2+C3)</t>
  </si>
  <si>
    <t xml:space="preserve">D. Internally invoiced goods and services (no indirect costs) </t>
  </si>
  <si>
    <t xml:space="preserve">Total D </t>
  </si>
  <si>
    <t>Total budget for Umeå University</t>
  </si>
  <si>
    <t>Estimated eligible costs</t>
  </si>
  <si>
    <t>EURO</t>
  </si>
  <si>
    <t>C. Purchase costs</t>
  </si>
  <si>
    <t>C1.  Travel and subsistence</t>
  </si>
  <si>
    <t>C2.  Equipment</t>
  </si>
  <si>
    <t>C3.  Goods, works and services</t>
  </si>
  <si>
    <t>E. Indirect costs ERC, 25% of (A+C)</t>
  </si>
  <si>
    <t>H. Total estimated eligible costs ERC, (A+B+C+D+E)</t>
  </si>
  <si>
    <t>Actual indirect costs, UmU</t>
  </si>
  <si>
    <t>av (A+B+C1+C3)</t>
  </si>
  <si>
    <t>Difference between indirect costs (UmU-ERC)</t>
  </si>
  <si>
    <t>Total actual costs UmU</t>
  </si>
  <si>
    <t>Financing</t>
  </si>
  <si>
    <t>N. Requested EU contribution to eligible costs (H)</t>
  </si>
  <si>
    <t xml:space="preserve">funding rate </t>
  </si>
  <si>
    <t>O. Income 
generated 
by the 
 action</t>
  </si>
  <si>
    <t xml:space="preserve">Q. Financial contributions </t>
  </si>
  <si>
    <t>R. Co-finance that need to be covered by the department according to their internal rules</t>
  </si>
  <si>
    <t>Total financing (N+O+Q+R)</t>
  </si>
  <si>
    <t>Budget form ERC</t>
  </si>
  <si>
    <r>
      <rPr>
        <b/>
        <sz val="12"/>
        <color rgb="FF31869B"/>
        <rFont val="Calibri"/>
        <family val="2"/>
      </rPr>
      <t xml:space="preserve">You can fill in the partners' budget in yellow cells, amounts in this tab are in </t>
    </r>
    <r>
      <rPr>
        <b/>
        <sz val="12"/>
        <color rgb="FFFF0000"/>
        <rFont val="Calibri"/>
        <family val="2"/>
      </rPr>
      <t>EURO</t>
    </r>
    <r>
      <rPr>
        <b/>
        <sz val="12"/>
        <color rgb="FF4F81BD"/>
        <rFont val="Calibri"/>
        <family val="2"/>
      </rPr>
      <t>.</t>
    </r>
  </si>
  <si>
    <t>Project name:</t>
  </si>
  <si>
    <t>B
Sub-contracting costs 
(No indirect costs)
€</t>
  </si>
  <si>
    <t>D 
Internally invoiced goods and services 
(No indirect costs)
€</t>
  </si>
  <si>
    <t>E
Indirect Costs 
E = 25% of 
(A+C1+C2+C3)
€</t>
  </si>
  <si>
    <t>Total 
Eligible Costs
 (A+B+C+D+E)
€</t>
  </si>
  <si>
    <t xml:space="preserve">
 Requested
EU contribution
€
</t>
  </si>
  <si>
    <t xml:space="preserve">C1
Travel 
and 
subsistence
</t>
  </si>
  <si>
    <t xml:space="preserve">
C2
Equipment 
including major equipment
</t>
  </si>
  <si>
    <t>C3. Other goods, works and services</t>
  </si>
  <si>
    <t>Total C Purchase costs 
(C1+C2+C3 )
€</t>
  </si>
  <si>
    <t>Beneficiary 
Short Name</t>
  </si>
  <si>
    <t>PI</t>
  </si>
  <si>
    <t>Senior 
Staff</t>
  </si>
  <si>
    <t>Postdocs</t>
  </si>
  <si>
    <t>Students</t>
  </si>
  <si>
    <t>Other Personnel costs</t>
  </si>
  <si>
    <t>Total A Personnel costs
€</t>
  </si>
  <si>
    <t xml:space="preserve">C3a
Consum-ables incl. fieldwork and animal costs
</t>
  </si>
  <si>
    <t>C3b
Publication (including Open Access fees) and dissemination</t>
  </si>
  <si>
    <t xml:space="preserve">C3c
Other additional direct costs
</t>
  </si>
  <si>
    <t>Total C3
 Other goods, works and services</t>
  </si>
  <si>
    <t>Umeå University, Sweden</t>
  </si>
  <si>
    <t>Total</t>
  </si>
  <si>
    <t>All costs in Euro</t>
  </si>
  <si>
    <t>Duration (years)</t>
  </si>
  <si>
    <t>Inflation</t>
  </si>
  <si>
    <t>YELLOW CELLS = DATA INPUT CELLS</t>
  </si>
  <si>
    <t>Cost category</t>
  </si>
  <si>
    <t>Monthly salary incl. soc. fees</t>
  </si>
  <si>
    <t>Person-months Year 1</t>
  </si>
  <si>
    <t>Person-months Year 2</t>
  </si>
  <si>
    <t>Person-months 
Year 3</t>
  </si>
  <si>
    <t>Person-months 
Year 4</t>
  </si>
  <si>
    <t>Person-months Year 5</t>
  </si>
  <si>
    <t>Salary incl. 
soc. fees Year 1</t>
  </si>
  <si>
    <t>Salary incl. soc. fees in Year 2</t>
  </si>
  <si>
    <t>Salary incl. soc. fees in Year 3</t>
  </si>
  <si>
    <t>Salary incl. soc. fees in Year 4</t>
  </si>
  <si>
    <t>Salary incl. soc. fees in Year 5</t>
  </si>
  <si>
    <t>Check your breakdown compared to the budget prep form!</t>
  </si>
  <si>
    <t>TOTAL incl. 3% inflation</t>
  </si>
  <si>
    <t>Yr 1</t>
  </si>
  <si>
    <t>Yr2</t>
  </si>
  <si>
    <t>Yr3</t>
  </si>
  <si>
    <t>Yr4</t>
  </si>
  <si>
    <t>Yr5</t>
  </si>
  <si>
    <t>Senior Staff</t>
  </si>
  <si>
    <t>Post Docs</t>
  </si>
  <si>
    <t>Other staff</t>
  </si>
  <si>
    <t>Person Months</t>
  </si>
  <si>
    <r>
      <t xml:space="preserve">Cost </t>
    </r>
    <r>
      <rPr>
        <sz val="11"/>
        <color theme="1"/>
        <rFont val="Calibri"/>
        <family val="2"/>
      </rPr>
      <t>€</t>
    </r>
  </si>
  <si>
    <t>Average Monthly Cost</t>
  </si>
  <si>
    <t>Nånting</t>
  </si>
  <si>
    <t>Om många av samma utrustning köps tillsammans och samtidigt, och totalen är mer än 30 tkr, ska det också avskrivas.</t>
  </si>
  <si>
    <t>Audit (ca 80,000 sek)</t>
  </si>
  <si>
    <t>ver. 08/2025</t>
  </si>
  <si>
    <t>Pink cells = data input cells</t>
  </si>
  <si>
    <t>Svenska</t>
  </si>
  <si>
    <t>English</t>
  </si>
  <si>
    <t>Välj språk/Choose language</t>
  </si>
  <si>
    <t>TIPS FOR FILLING IN THE TEMPLATE</t>
  </si>
  <si>
    <t>Send a draft budget to rso@umu.se no later than five weeks before the application deadline.</t>
  </si>
  <si>
    <t xml:space="preserve">Tips om löner: </t>
  </si>
  <si>
    <t>Tips on salaries:</t>
  </si>
  <si>
    <t>Vid respektive kategori fyll i vilken månadslön de beräknas ha på projektets startdatum exkl. LKP (LKP och framtida löneökning läggs på i beräkningen).</t>
  </si>
  <si>
    <t>For each category, fill in the monthly salary they are estimated to have on the project's start date excluding LKP (LKP and future salary increase are added to the calculation).</t>
  </si>
  <si>
    <t xml:space="preserve">Doktorander - tänk på doktorandtrappan.  </t>
  </si>
  <si>
    <t>Doctoral students - think of the doctoral student ladder.</t>
  </si>
  <si>
    <t>Följ länken till doktorandavtalet för mer information.</t>
  </si>
  <si>
    <t>Du kan styra vilken löneökning per år du vill budgetera. Vi rekommenderar 2-3%.</t>
  </si>
  <si>
    <t>You can also control which salary increase per year you want to budget. We recommend 2-3%.</t>
  </si>
  <si>
    <t>Follow the link to the doctoral agreement for more information.</t>
  </si>
  <si>
    <t>Number of person months per year → den kolumn där antalet månader personen förväntas arbeta för projektet fylls i. Personalkostnaderna summeras sedan totalt och en genomsnittlig kostnad per person/månad räknas ut.</t>
  </si>
  <si>
    <t>Number of person months per year → the column where the number of months the person is expected to work for the project is filled in. The personnel costs are then summed up in total and an average cost per person/month is calculated.</t>
  </si>
  <si>
    <t>Notera att stegen i trappan inte täcks av den årliga löneökningen om 3%. Startlönen för doktoranden bör därför anges som en medellön beräknad på lönen i de fyra stegen i trappan delat med 4.</t>
  </si>
  <si>
    <t>Note that the steps in the stairs are not covered by the annual salary increase of 3%. The starting salary for the doctoral student should therefore be stated as an average salary calculated on the salary in the four steps of the stairs divided by 4.</t>
  </si>
  <si>
    <t xml:space="preserve">Postdoc  - vid budgetering med schablonlöner, undersök det aktuella löneläget vid institutionen. </t>
  </si>
  <si>
    <t>Postdoc - when budgeting with standard salaries, investigate the current salary situation at the department.</t>
  </si>
  <si>
    <t>OBS! Om personal från annan institution/enhet ska delta i projektet får dennes lön inte internfaktureras för då ses det inte som lön utan som en intern kostnad.</t>
  </si>
  <si>
    <t>Note! If staff from another department/unit are to participate in the project, their salary may not be invoiced internally, because then it is not seen as salary but as an internal cost.</t>
  </si>
  <si>
    <t>Fråga gärna HR om hjälp med månadslöner om du är osäker.</t>
  </si>
  <si>
    <t>Feel free to ask HR for help with monthly salaries if you are unsure.</t>
  </si>
  <si>
    <t xml:space="preserve">Ersättning till deltagare (t.ex. försökspersoner) som betalas som lön, ska budgeteras som lönekostnad under Personnel costs.  </t>
  </si>
  <si>
    <t>Compensation to participants (e.g. trial subjects) paid as salary shall be budgeted as salary costs under Personnel costs.</t>
  </si>
  <si>
    <t>Postdoktorer arbetar vanligtvis 2-3 år. Om personen ska arbeta i projektet längre än 3 år ska återstående år skrivas under en annan titel än postdok.</t>
  </si>
  <si>
    <t>Postdocs usually work 2-3 years. If the person is to work in the project for longer than 3 years, the remaining years must be written under a title other than the postdoc.</t>
  </si>
  <si>
    <t>Om ansökan avser en specifik person, ange aktuell månadslön istället för schablonlön.</t>
  </si>
  <si>
    <t>If the application is for a specific person, you state the current monthly salary instead of the standard salary.</t>
  </si>
  <si>
    <t>Det går att använda sig av underleverantörer, subcontractors, för att utföra en begränsad del av projektet. Det ska vara något som annars inte kan utföras av UMU. Det är viktigt att följa upphandlingsregler och kom ihåg att ni inte får någon OH ersatt av EU för subcontracting.</t>
  </si>
  <si>
    <t>Subcontractors may be used to carry out a limited part of the project. It should be something that otherwise cannot be carried out by UMU. It is important to follow procurement rules and remember that you will not get any OH reimbursed by the EU for subcontracting.</t>
  </si>
  <si>
    <r>
      <rPr>
        <b/>
        <sz val="10"/>
        <color rgb="FF000000"/>
        <rFont val="Calibri"/>
        <family val="2"/>
      </rPr>
      <t xml:space="preserve">Resor </t>
    </r>
    <r>
      <rPr>
        <sz val="10"/>
        <color rgb="FF000000"/>
        <rFont val="Calibri"/>
        <family val="2"/>
      </rPr>
      <t>för UMU:s egen personal</t>
    </r>
  </si>
  <si>
    <t>Travel for UMU staff</t>
  </si>
  <si>
    <t>Skriv en kort beskrivning av vilken typ av resa det gäller</t>
  </si>
  <si>
    <t>Write a short description of the type of trip.</t>
  </si>
  <si>
    <t xml:space="preserve">Fyll i hur många resor som avses. </t>
  </si>
  <si>
    <t>Set the number of trips.</t>
  </si>
  <si>
    <t xml:space="preserve">Fyll i hur många som förväntas resa och kostnaden per person. </t>
  </si>
  <si>
    <t xml:space="preserve"> Fill in how many people are expected to participate on the trips and the cost per person. </t>
  </si>
  <si>
    <t>Equipment (depreciation) - full price 30 000 kr or more (utrustning som var för sig kostar under 30 000 SEK tas upp under C3. Other good, works &amp; services istället).</t>
  </si>
  <si>
    <t>Equipment (depreciation) - full price 30 000 SEK or more (equipment that individually costs less than 30 000 SEK is listed under C3. Other good, works &amp; services instead).</t>
  </si>
  <si>
    <t>If many of the same equipment are purchased together and at the same time, and the total is more than SEK 30 thousand, it must also be depreciated.</t>
  </si>
  <si>
    <t>Tänk på att kostnader som budgeteras för ska vara nödvändiga för projektets genomförande.</t>
  </si>
  <si>
    <t>Keep in mind that costs that are budgeted for must be necessary for the implementation of the project.</t>
  </si>
  <si>
    <t>Notera att det endast är kostnaden för de avskrivningar på utrustning som hinner göras under projekttiden som ska tas upp i budgeten.</t>
  </si>
  <si>
    <t>Note that it is only the cost of the depreciation of equipment that can be made during the project period that must be included in the budget.</t>
  </si>
  <si>
    <t>Avskrivningstid är den ekonomiska livslängden av själva utrustningen.</t>
  </si>
  <si>
    <t>Depreciation period is the economic life of the equipment itself.</t>
  </si>
  <si>
    <t xml:space="preserve">Consumables (incl. fieldwork and animal costs)  Här tar du upp förbrukningsvaror, kostnader för fältarbeten och djurkostnader. </t>
  </si>
  <si>
    <t>Consumables (incl. fieldwork and animal costs) Here you list consumables, costs for fieldwork and animal costs.</t>
  </si>
  <si>
    <t xml:space="preserve">Publication costs (inkl. avgifter för öppen tillgång) - budgetera för det antal publikationskostnader ni förväntas ha, tänk på att det måste vara open access i Horisont Europa. UMU har avtal med flera förlag och forskningsfinansiärer när det gäller publicering med öppen tillgång. </t>
  </si>
  <si>
    <t>Publication costs (incl. open access fees) - budget for the number of publication costs you are expected to have, keep in mind that it must be open access in Horizon Europe. UMU has agreements with several publishers and research financiers when it comes to open access publishing.</t>
  </si>
  <si>
    <t>Revision (kostnad ca 80 000 sek) beroende på projektets storlek. Notera att det endast är projekt som får 430 000 EURO inkl. OH eller mer som behöver göra en revision (audit) i slutet av sitt projekt.</t>
  </si>
  <si>
    <t>Revision (cost approx. 80 000 SEK) depending on the size of the project. Please note that only projects that receive 430,000 EURO incl. OH ore more need to do an audit at the end of their project.</t>
  </si>
  <si>
    <t xml:space="preserve">Data storage - exempel på en kostnad som projektet kan ha. </t>
  </si>
  <si>
    <t>Data storage - Example of a cost that the project may have.</t>
  </si>
  <si>
    <t>D. INTERNALLY INVOICED GOODS AND SERVICES (INCL. INTERNAL OH)</t>
  </si>
  <si>
    <t>In the ERC, internal indirect costs (OH) is already considered to be included in the total, which is why the 25% indirect costs may not be added to this cost.</t>
  </si>
  <si>
    <t>Therefore, keep in mind that salaries should not be internally invoiced, then they are seen as an internal cost and no 25% indirect costs may be added to this.</t>
  </si>
  <si>
    <t>Däremot kan den fakturerande institutionens OH-påslag tas upp i beräkningen.</t>
  </si>
  <si>
    <t>However, the indirect costs for the invoicing institution can be included in the calculation.</t>
  </si>
  <si>
    <t>E. INDIRECT COSTS</t>
  </si>
  <si>
    <t>Indirekta kostnader, OH beräknas automatiskt på direkta kostnaderna A, C1, C2 och C3 (25 % inlagt i mallen). Var observant på att OH:n kan vara en annan för det aktuella projektet eller utlysningen.</t>
  </si>
  <si>
    <t>Indirect costs, OH is automatically calculated on direct costs A, C1, C2 and C3 (25% entered in the template). Observe that the OH may be different in particular projects or calls.</t>
  </si>
  <si>
    <t>Finansieringsgraden fylls i manuellt. Oftast vill man ha 100 % av godkända kostnader som EU-bidrag, men bidragsnivån varierar beroende på den aktuella utlysningens information.</t>
  </si>
  <si>
    <t>The funding rate is filled in manually. In most cases, 100% of approved costs are wanted as EU grants, but the grant level varies depending on the information in the current call.</t>
  </si>
  <si>
    <t>EXCHANGE RATE</t>
  </si>
  <si>
    <t>Vi rekommenderar er att ta höjd för växelkursförändringar som kan ske från ansökningstillfället till dess att projektet ska avrapporteras.</t>
  </si>
  <si>
    <t>We recommend to take into account exchange rate changes that may occur from the time of application until the project is to be reported.</t>
  </si>
  <si>
    <t xml:space="preserve">Därför råder vi dig att utgå från en växelkurs som ligger 0,5–1 krona under växelkursen vid ansökningstillfället. </t>
  </si>
  <si>
    <t>Therefore, we advise you to start with an exchange rate that is SEK 0.5–1 below the exchange rate at the time of application.</t>
  </si>
  <si>
    <t xml:space="preserve">Den aktuella växelkursen per dag hittar du här: </t>
  </si>
  <si>
    <t>The current exchange rate per day can be found here:</t>
  </si>
  <si>
    <t>Additional funding</t>
  </si>
  <si>
    <t>Om du avser att söka utökade budgetmedel ska du även fylla posterna för dessa i denna budgetmall. Du måste dock komma ihåg att i kommentarfälten för de poster som du avser att söka för och beskriva</t>
  </si>
  <si>
    <t>If you intend to apply for additional funding, you must fill in those costs in this budget template as well. However, you must remember that in the comment fields of the records for which you intend to apply, describe</t>
  </si>
  <si>
    <t>posterna så omfattande som möjligt. Detta för att underlätta granskningen av budgeten. När du sedan skickar in ansökan i portalen ska dessa budgetposter även beskrivas där, vad du söker för och för vilka belopp.</t>
  </si>
  <si>
    <t>as extensive as possible. This is to facilitate the review. When you then submit the application in the portal, these points must also be described there, what you are applying for and the amounts.</t>
  </si>
  <si>
    <t xml:space="preserve">Storleken på en utökad budget är olika beroende på vilken utlysning det gäller. Titta i dokumentationen på ERC:s webbplats för mer information. </t>
  </si>
  <si>
    <t>The size of the extended budget varies depending on the call. Please refer to the documentation on the ERC website for more information.</t>
  </si>
  <si>
    <t>Gå till länken nedan och välj utlysning så hittar du "Info for applicants" där.</t>
  </si>
  <si>
    <t>Follow the link below, select the call and you will find "Info for applicants" there.</t>
  </si>
  <si>
    <t>https://erc.europa.eu/apply-grant</t>
  </si>
  <si>
    <t>Senast uppdaterad 08/2025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</si>
</sst>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yyyy/mm/dd;@"/>
    <numFmt numFmtId="166" formatCode="0.0"/>
    <numFmt numFmtId="167" formatCode="0.0%"/>
  </numFmts>
  <fonts count="6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name val="Arial"/>
      <family val="2"/>
    </font>
    <font>
      <b/>
      <sz val="8"/>
      <name val="Arial"/>
      <family val="2"/>
    </font>
    <font>
      <i/>
      <sz val="11"/>
      <name val="Times New Roman"/>
      <family val="1"/>
    </font>
    <font>
      <sz val="8"/>
      <name val="Arial"/>
      <family val="2"/>
    </font>
    <font>
      <i/>
      <sz val="8"/>
      <name val="Arial"/>
      <family val="2"/>
    </font>
    <font>
      <b/>
      <sz val="12"/>
      <name val="Arial"/>
      <family val="2"/>
    </font>
    <font>
      <i/>
      <sz val="10"/>
      <name val="Arial"/>
      <family val="2"/>
    </font>
    <font>
      <i/>
      <sz val="11"/>
      <color indexed="60"/>
      <name val="Arial"/>
      <family val="2"/>
    </font>
    <font>
      <b/>
      <i/>
      <sz val="8"/>
      <name val="Arial"/>
      <family val="2"/>
    </font>
    <font>
      <sz val="14"/>
      <name val="Arial"/>
      <family val="2"/>
    </font>
    <font>
      <i/>
      <sz val="11"/>
      <color rgb="FF0070C0"/>
      <name val="Arial"/>
      <family val="2"/>
    </font>
    <font>
      <b/>
      <sz val="9"/>
      <color theme="3" tint="-0.249977111117893"/>
      <name val="Arial"/>
      <family val="2"/>
    </font>
    <font>
      <sz val="9"/>
      <color indexed="81"/>
      <name val="Tahoma"/>
      <family val="2"/>
    </font>
    <font>
      <b/>
      <sz val="9"/>
      <color indexed="81"/>
      <name val="Tahoma"/>
      <family val="2"/>
    </font>
    <font>
      <b/>
      <sz val="18"/>
      <name val="Calibri"/>
      <family val="2"/>
      <scheme val="minor"/>
    </font>
    <font>
      <sz val="10"/>
      <name val="Calibri"/>
      <family val="2"/>
      <scheme val="minor"/>
    </font>
    <font>
      <b/>
      <sz val="10"/>
      <name val="Calibri"/>
      <family val="2"/>
      <scheme val="minor"/>
    </font>
    <font>
      <b/>
      <u/>
      <sz val="14"/>
      <name val="Calibri"/>
      <family val="2"/>
      <scheme val="minor"/>
    </font>
    <font>
      <i/>
      <sz val="10"/>
      <color indexed="10"/>
      <name val="Calibri"/>
      <family val="2"/>
      <scheme val="minor"/>
    </font>
    <font>
      <sz val="10"/>
      <color indexed="8"/>
      <name val="Calibri"/>
      <family val="2"/>
      <scheme val="minor"/>
    </font>
    <font>
      <b/>
      <sz val="10"/>
      <color indexed="8"/>
      <name val="Calibri"/>
      <family val="2"/>
      <scheme val="minor"/>
    </font>
    <font>
      <b/>
      <sz val="11"/>
      <color theme="1"/>
      <name val="Calibri"/>
      <family val="2"/>
      <scheme val="minor"/>
    </font>
    <font>
      <b/>
      <sz val="18"/>
      <color theme="1"/>
      <name val="Calibri"/>
      <family val="2"/>
      <scheme val="minor"/>
    </font>
    <font>
      <b/>
      <sz val="12"/>
      <color rgb="FFFF0000"/>
      <name val="Calibri"/>
      <family val="2"/>
      <scheme val="minor"/>
    </font>
    <font>
      <b/>
      <sz val="14"/>
      <name val="Arial"/>
      <family val="2"/>
    </font>
    <font>
      <b/>
      <sz val="11"/>
      <name val="Calibri"/>
      <family val="2"/>
      <scheme val="minor"/>
    </font>
    <font>
      <b/>
      <sz val="14"/>
      <name val="Calibri"/>
      <family val="2"/>
      <scheme val="minor"/>
    </font>
    <font>
      <sz val="12"/>
      <name val="Arial"/>
      <family val="2"/>
    </font>
    <font>
      <u/>
      <sz val="10"/>
      <color theme="10"/>
      <name val="Arial"/>
      <family val="2"/>
    </font>
    <font>
      <b/>
      <sz val="10"/>
      <name val="Arial"/>
      <family val="2"/>
    </font>
    <font>
      <b/>
      <u/>
      <sz val="10"/>
      <name val="Calibri"/>
      <family val="2"/>
      <scheme val="minor"/>
    </font>
    <font>
      <sz val="10"/>
      <color rgb="FF002060"/>
      <name val="Calibri"/>
      <family val="2"/>
      <scheme val="minor"/>
    </font>
    <font>
      <b/>
      <sz val="10"/>
      <color rgb="FF002060"/>
      <name val="Calibri"/>
      <family val="2"/>
      <scheme val="minor"/>
    </font>
    <font>
      <sz val="10"/>
      <color rgb="FF0070C0"/>
      <name val="Calibri"/>
      <family val="2"/>
      <scheme val="minor"/>
    </font>
    <font>
      <b/>
      <sz val="10"/>
      <name val="Calibri"/>
      <family val="2"/>
    </font>
    <font>
      <u/>
      <sz val="10"/>
      <color theme="10"/>
      <name val="Calibri"/>
      <family val="2"/>
      <scheme val="minor"/>
    </font>
    <font>
      <b/>
      <sz val="9"/>
      <name val="Arial"/>
      <family val="2"/>
    </font>
    <font>
      <sz val="10"/>
      <color theme="8" tint="-0.249977111117893"/>
      <name val="Calibri"/>
      <family val="2"/>
      <scheme val="minor"/>
    </font>
    <font>
      <u/>
      <sz val="10"/>
      <color theme="10"/>
      <name val="Arial"/>
      <family val="2"/>
    </font>
    <font>
      <b/>
      <sz val="10"/>
      <color rgb="FF000000"/>
      <name val="Calibri"/>
      <family val="2"/>
    </font>
    <font>
      <sz val="10"/>
      <color rgb="FF000000"/>
      <name val="Calibri"/>
      <family val="2"/>
    </font>
    <font>
      <sz val="10"/>
      <name val="Calibri"/>
      <family val="2"/>
    </font>
    <font>
      <b/>
      <sz val="10"/>
      <color rgb="FF215967"/>
      <name val="Calibri"/>
      <family val="2"/>
    </font>
    <font>
      <b/>
      <sz val="10"/>
      <color rgb="FFFF0000"/>
      <name val="Calibri"/>
      <family val="2"/>
    </font>
    <font>
      <b/>
      <sz val="10"/>
      <color theme="8" tint="-0.499984740745262"/>
      <name val="Calibri"/>
      <family val="2"/>
    </font>
    <font>
      <b/>
      <sz val="12"/>
      <color rgb="FF31869B"/>
      <name val="Calibri"/>
      <family val="2"/>
    </font>
    <font>
      <b/>
      <sz val="12"/>
      <color rgb="FFFF0000"/>
      <name val="Calibri"/>
      <family val="2"/>
    </font>
    <font>
      <b/>
      <sz val="12"/>
      <color theme="8" tint="-0.249977111117893"/>
      <name val="Calibri"/>
      <family val="2"/>
    </font>
    <font>
      <b/>
      <sz val="12"/>
      <color rgb="FF4F81BD"/>
      <name val="Calibri"/>
      <family val="2"/>
    </font>
    <font>
      <sz val="11"/>
      <color theme="1"/>
      <name val="Calibri"/>
      <family val="2"/>
    </font>
    <font>
      <sz val="20"/>
      <color rgb="FFFF0000"/>
      <name val="Calibri"/>
      <family val="2"/>
      <scheme val="minor"/>
    </font>
    <font>
      <b/>
      <sz val="9"/>
      <color rgb="FFFF0000"/>
      <name val="Arial"/>
      <family val="2"/>
    </font>
    <font>
      <b/>
      <sz val="12"/>
      <color rgb="FF0070C0"/>
      <name val="Calibri"/>
      <family val="2"/>
    </font>
    <font>
      <b/>
      <u/>
      <sz val="12"/>
      <name val="Calibri"/>
      <family val="2"/>
    </font>
    <font>
      <b/>
      <sz val="11"/>
      <color rgb="FF0070C0"/>
      <name val="Calibri"/>
      <family val="2"/>
    </font>
  </fonts>
  <fills count="15">
    <fill>
      <patternFill patternType="none"/>
    </fill>
    <fill>
      <patternFill patternType="gray125"/>
    </fill>
    <fill>
      <patternFill patternType="solid">
        <fgColor rgb="FFFFFF99"/>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tint="-0.249977111117893"/>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indexed="43"/>
        <bgColor indexed="64"/>
      </patternFill>
    </fill>
    <fill>
      <patternFill patternType="solid">
        <fgColor theme="0"/>
        <bgColor indexed="64"/>
      </patternFill>
    </fill>
    <fill>
      <patternFill patternType="solid">
        <fgColor rgb="FFF8EAEA"/>
        <bgColor indexed="64"/>
      </patternFill>
    </fill>
    <fill>
      <patternFill patternType="solid">
        <fgColor rgb="FFE3EDE8"/>
        <bgColor indexed="64"/>
      </patternFill>
    </fill>
    <fill>
      <patternFill patternType="solid">
        <fgColor rgb="FFB9D3C7"/>
        <bgColor indexed="64"/>
      </patternFill>
    </fill>
    <fill>
      <patternFill patternType="solid">
        <fgColor rgb="FFE3EDE8"/>
        <bgColor rgb="FF000000"/>
      </patternFill>
    </fill>
  </fills>
  <borders count="3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theme="3" tint="0.39991454817346722"/>
      </left>
      <right style="thin">
        <color theme="3" tint="0.39991454817346722"/>
      </right>
      <top style="thin">
        <color theme="3" tint="0.39991454817346722"/>
      </top>
      <bottom style="thin">
        <color theme="3" tint="0.39991454817346722"/>
      </bottom>
      <diagonal/>
    </border>
    <border>
      <left/>
      <right/>
      <top style="thin">
        <color theme="3" tint="0.39991454817346722"/>
      </top>
      <bottom style="thin">
        <color theme="3" tint="0.39991454817346722"/>
      </bottom>
      <diagonal/>
    </border>
    <border>
      <left/>
      <right style="thin">
        <color theme="3" tint="0.39991454817346722"/>
      </right>
      <top style="thin">
        <color theme="3" tint="0.39991454817346722"/>
      </top>
      <bottom style="thin">
        <color theme="3" tint="0.39991454817346722"/>
      </bottom>
      <diagonal/>
    </border>
    <border>
      <left style="thin">
        <color theme="3" tint="0.39988402966399123"/>
      </left>
      <right style="thin">
        <color theme="3" tint="0.39988402966399123"/>
      </right>
      <top/>
      <bottom/>
      <diagonal/>
    </border>
    <border>
      <left/>
      <right/>
      <top style="thin">
        <color theme="3" tint="0.39991454817346722"/>
      </top>
      <bottom style="thick">
        <color theme="3" tint="0.39991454817346722"/>
      </bottom>
      <diagonal/>
    </border>
    <border>
      <left/>
      <right/>
      <top style="thick">
        <color theme="3" tint="0.39991454817346722"/>
      </top>
      <bottom style="thick">
        <color theme="3" tint="0.39991454817346722"/>
      </bottom>
      <diagonal/>
    </border>
    <border>
      <left style="thin">
        <color theme="3" tint="0.39988402966399123"/>
      </left>
      <right style="thin">
        <color theme="3" tint="0.39988402966399123"/>
      </right>
      <top style="thick">
        <color theme="3" tint="0.39991454817346722"/>
      </top>
      <bottom style="thick">
        <color theme="3" tint="0.39991454817346722"/>
      </bottom>
      <diagonal/>
    </border>
    <border>
      <left style="thin">
        <color indexed="64"/>
      </left>
      <right/>
      <top style="thick">
        <color theme="3" tint="0.39991454817346722"/>
      </top>
      <bottom style="thick">
        <color theme="3" tint="0.39991454817346722"/>
      </bottom>
      <diagonal/>
    </border>
    <border>
      <left style="thin">
        <color theme="3" tint="0.39988402966399123"/>
      </left>
      <right style="thick">
        <color theme="3" tint="0.39991454817346722"/>
      </right>
      <top style="thick">
        <color theme="3" tint="0.39991454817346722"/>
      </top>
      <bottom style="thick">
        <color theme="3" tint="0.39991454817346722"/>
      </bottom>
      <diagonal/>
    </border>
    <border>
      <left/>
      <right style="thin">
        <color indexed="64"/>
      </right>
      <top style="thick">
        <color theme="3" tint="0.39991454817346722"/>
      </top>
      <bottom style="thick">
        <color theme="3" tint="0.39991454817346722"/>
      </bottom>
      <diagonal/>
    </border>
    <border>
      <left style="thick">
        <color theme="3" tint="0.39988402966399123"/>
      </left>
      <right/>
      <top/>
      <bottom/>
      <diagonal/>
    </border>
    <border>
      <left/>
      <right style="thick">
        <color theme="3" tint="0.39988402966399123"/>
      </right>
      <top/>
      <bottom/>
      <diagonal/>
    </border>
    <border>
      <left style="thick">
        <color theme="3" tint="0.39988402966399123"/>
      </left>
      <right style="thin">
        <color theme="3" tint="0.39991454817346722"/>
      </right>
      <top style="thin">
        <color theme="3" tint="0.39991454817346722"/>
      </top>
      <bottom style="thin">
        <color theme="3" tint="0.39991454817346722"/>
      </bottom>
      <diagonal/>
    </border>
    <border>
      <left style="thin">
        <color theme="3" tint="0.39991454817346722"/>
      </left>
      <right style="thick">
        <color theme="3" tint="0.39988402966399123"/>
      </right>
      <top style="thin">
        <color theme="3" tint="0.39991454817346722"/>
      </top>
      <bottom style="thin">
        <color theme="3" tint="0.39991454817346722"/>
      </bottom>
      <diagonal/>
    </border>
    <border>
      <left style="thick">
        <color theme="3" tint="0.39988402966399123"/>
      </left>
      <right/>
      <top style="thick">
        <color theme="3" tint="0.39991454817346722"/>
      </top>
      <bottom style="thick">
        <color theme="3" tint="0.39988402966399123"/>
      </bottom>
      <diagonal/>
    </border>
    <border>
      <left style="thin">
        <color theme="3" tint="0.39988402966399123"/>
      </left>
      <right style="thin">
        <color theme="3" tint="0.39988402966399123"/>
      </right>
      <top style="thick">
        <color theme="3" tint="0.39991454817346722"/>
      </top>
      <bottom style="thick">
        <color theme="3" tint="0.39988402966399123"/>
      </bottom>
      <diagonal/>
    </border>
    <border>
      <left/>
      <right/>
      <top style="thick">
        <color theme="3" tint="0.39991454817346722"/>
      </top>
      <bottom style="thick">
        <color theme="3" tint="0.39988402966399123"/>
      </bottom>
      <diagonal/>
    </border>
    <border>
      <left style="thin">
        <color theme="3" tint="0.39991454817346722"/>
      </left>
      <right/>
      <top style="thin">
        <color theme="3" tint="0.39991454817346722"/>
      </top>
      <bottom style="thin">
        <color theme="3" tint="0.39991454817346722"/>
      </bottom>
      <diagonal/>
    </border>
    <border>
      <left style="thin">
        <color theme="3" tint="0.39988402966399123"/>
      </left>
      <right style="thick">
        <color theme="3" tint="0.39988402966399123"/>
      </right>
      <top/>
      <bottom/>
      <diagonal/>
    </border>
    <border>
      <left style="thin">
        <color theme="3" tint="0.39988402966399123"/>
      </left>
      <right style="thick">
        <color theme="3" tint="0.39988402966399123"/>
      </right>
      <top style="thick">
        <color theme="3" tint="0.39991454817346722"/>
      </top>
      <bottom style="thick">
        <color theme="3" tint="0.39988402966399123"/>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theme="3" tint="0.39994506668294322"/>
      </left>
      <right style="thick">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style="thick">
        <color theme="3" tint="0.39994506668294322"/>
      </bottom>
      <diagonal/>
    </border>
    <border>
      <left style="thin">
        <color theme="3" tint="0.39994506668294322"/>
      </left>
      <right style="thick">
        <color theme="3" tint="0.39994506668294322"/>
      </right>
      <top style="thin">
        <color theme="3" tint="0.39994506668294322"/>
      </top>
      <bottom style="thick">
        <color theme="3" tint="0.39994506668294322"/>
      </bottom>
      <diagonal/>
    </border>
    <border>
      <left style="thin">
        <color theme="3" tint="0.39994506668294322"/>
      </left>
      <right style="thin">
        <color theme="3" tint="0.39994506668294322"/>
      </right>
      <top/>
      <bottom style="thin">
        <color theme="3" tint="0.39994506668294322"/>
      </bottom>
      <diagonal/>
    </border>
    <border>
      <left style="thin">
        <color theme="3" tint="0.39994506668294322"/>
      </left>
      <right style="thick">
        <color theme="3" tint="0.39994506668294322"/>
      </right>
      <top/>
      <bottom style="thin">
        <color theme="3" tint="0.39994506668294322"/>
      </bottom>
      <diagonal/>
    </border>
    <border>
      <left style="thick">
        <color theme="3" tint="0.39994506668294322"/>
      </left>
      <right style="thin">
        <color theme="3" tint="0.39997558519241921"/>
      </right>
      <top style="thick">
        <color theme="3" tint="0.39994506668294322"/>
      </top>
      <bottom style="thick">
        <color theme="3" tint="0.39994506668294322"/>
      </bottom>
      <diagonal/>
    </border>
    <border>
      <left style="thin">
        <color theme="3" tint="0.39991454817346722"/>
      </left>
      <right style="thin">
        <color theme="3" tint="0.39991454817346722"/>
      </right>
      <top style="thick">
        <color theme="3" tint="0.39994506668294322"/>
      </top>
      <bottom style="thin">
        <color theme="3" tint="0.39991454817346722"/>
      </bottom>
      <diagonal/>
    </border>
    <border>
      <left style="thin">
        <color theme="3" tint="0.39991454817346722"/>
      </left>
      <right style="thin">
        <color theme="3" tint="0.39991454817346722"/>
      </right>
      <top style="thin">
        <color theme="3" tint="0.39991454817346722"/>
      </top>
      <bottom style="thick">
        <color theme="3" tint="0.39994506668294322"/>
      </bottom>
      <diagonal/>
    </border>
    <border>
      <left style="thin">
        <color theme="3" tint="0.39994506668294322"/>
      </left>
      <right style="thin">
        <color theme="3" tint="0.39994506668294322"/>
      </right>
      <top style="thin">
        <color theme="3" tint="0.39994506668294322"/>
      </top>
      <bottom style="medium">
        <color indexed="64"/>
      </bottom>
      <diagonal/>
    </border>
    <border>
      <left style="thin">
        <color theme="3" tint="0.39994506668294322"/>
      </left>
      <right style="thin">
        <color theme="3" tint="0.39994506668294322"/>
      </right>
      <top style="thin">
        <color theme="3" tint="0.39994506668294322"/>
      </top>
      <bottom/>
      <diagonal/>
    </border>
    <border>
      <left style="thin">
        <color theme="3" tint="0.39994506668294322"/>
      </left>
      <right style="thin">
        <color theme="3" tint="0.39994506668294322"/>
      </right>
      <top style="thick">
        <color theme="3" tint="0.39991454817346722"/>
      </top>
      <bottom style="thick">
        <color theme="3" tint="0.39991454817346722"/>
      </bottom>
      <diagonal/>
    </border>
    <border>
      <left style="thin">
        <color theme="3" tint="0.39994506668294322"/>
      </left>
      <right style="thin">
        <color theme="3" tint="0.39994506668294322"/>
      </right>
      <top style="thin">
        <color theme="3" tint="0.39994506668294322"/>
      </top>
      <bottom style="thin">
        <color theme="3" tint="0.39997558519241921"/>
      </bottom>
      <diagonal/>
    </border>
    <border>
      <left/>
      <right style="medium">
        <color indexed="64"/>
      </right>
      <top style="thin">
        <color theme="3" tint="0.39997558519241921"/>
      </top>
      <bottom/>
      <diagonal/>
    </border>
    <border>
      <left style="thin">
        <color theme="3" tint="0.39994506668294322"/>
      </left>
      <right style="thin">
        <color theme="3" tint="0.39994506668294322"/>
      </right>
      <top style="thick">
        <color theme="3" tint="0.39988402966399123"/>
      </top>
      <bottom style="thick">
        <color theme="3" tint="0.39991454817346722"/>
      </bottom>
      <diagonal/>
    </border>
    <border>
      <left/>
      <right style="thick">
        <color theme="3" tint="0.39988402966399123"/>
      </right>
      <top style="thick">
        <color theme="3" tint="0.39994506668294322"/>
      </top>
      <bottom style="thick">
        <color theme="3" tint="0.39994506668294322"/>
      </bottom>
      <diagonal/>
    </border>
    <border>
      <left style="thin">
        <color theme="3" tint="0.39994506668294322"/>
      </left>
      <right style="thick">
        <color theme="3" tint="0.39991454817346722"/>
      </right>
      <top style="thick">
        <color theme="3" tint="0.39988402966399123"/>
      </top>
      <bottom style="thick">
        <color theme="3" tint="0.39991454817346722"/>
      </bottom>
      <diagonal/>
    </border>
    <border>
      <left style="thin">
        <color theme="3" tint="0.39994506668294322"/>
      </left>
      <right/>
      <top style="thin">
        <color theme="3" tint="0.39994506668294322"/>
      </top>
      <bottom style="thin">
        <color theme="3" tint="0.39994506668294322"/>
      </bottom>
      <diagonal/>
    </border>
    <border>
      <left/>
      <right/>
      <top style="thin">
        <color theme="3" tint="0.39994506668294322"/>
      </top>
      <bottom style="thin">
        <color theme="3" tint="0.39994506668294322"/>
      </bottom>
      <diagonal/>
    </border>
    <border>
      <left/>
      <right style="thin">
        <color theme="3" tint="0.39994506668294322"/>
      </right>
      <top style="thin">
        <color theme="3" tint="0.39994506668294322"/>
      </top>
      <bottom style="thin">
        <color theme="3" tint="0.39994506668294322"/>
      </bottom>
      <diagonal/>
    </border>
    <border>
      <left style="thin">
        <color theme="3" tint="0.39991454817346722"/>
      </left>
      <right style="thin">
        <color theme="3" tint="0.39991454817346722"/>
      </right>
      <top/>
      <bottom/>
      <diagonal/>
    </border>
    <border>
      <left style="thin">
        <color theme="3" tint="0.39991454817346722"/>
      </left>
      <right style="thin">
        <color theme="3" tint="0.39991454817346722"/>
      </right>
      <top/>
      <bottom style="thin">
        <color theme="3" tint="0.39991454817346722"/>
      </bottom>
      <diagonal/>
    </border>
    <border>
      <left/>
      <right style="thick">
        <color theme="3" tint="0.39988402966399123"/>
      </right>
      <top/>
      <bottom style="thick">
        <color theme="3" tint="0.39988402966399123"/>
      </bottom>
      <diagonal/>
    </border>
    <border>
      <left/>
      <right/>
      <top/>
      <bottom style="thin">
        <color theme="3" tint="0.39991454817346722"/>
      </bottom>
      <diagonal/>
    </border>
    <border>
      <left/>
      <right style="thick">
        <color theme="3" tint="0.39985351115451523"/>
      </right>
      <top/>
      <bottom/>
      <diagonal/>
    </border>
    <border>
      <left style="thin">
        <color theme="3" tint="0.39994506668294322"/>
      </left>
      <right style="thin">
        <color theme="3" tint="0.39997558519241921"/>
      </right>
      <top style="thin">
        <color theme="3" tint="0.39994506668294322"/>
      </top>
      <bottom style="thin">
        <color theme="3" tint="0.39994506668294322"/>
      </bottom>
      <diagonal/>
    </border>
    <border>
      <left style="thin">
        <color theme="3" tint="0.39988402966399123"/>
      </left>
      <right style="thin">
        <color theme="3" tint="0.39988402966399123"/>
      </right>
      <top/>
      <bottom style="thin">
        <color theme="3" tint="0.39991454817346722"/>
      </bottom>
      <diagonal/>
    </border>
    <border>
      <left style="thin">
        <color theme="3" tint="0.39985351115451523"/>
      </left>
      <right style="thin">
        <color theme="3" tint="0.39988402966399123"/>
      </right>
      <top style="thin">
        <color theme="3" tint="0.39985351115451523"/>
      </top>
      <bottom/>
      <diagonal/>
    </border>
    <border>
      <left style="thin">
        <color theme="3" tint="0.39982299264503923"/>
      </left>
      <right style="thin">
        <color theme="3" tint="0.39997558519241921"/>
      </right>
      <top style="thin">
        <color theme="3" tint="0.39982299264503923"/>
      </top>
      <bottom/>
      <diagonal/>
    </border>
    <border>
      <left style="thin">
        <color theme="3" tint="0.39982299264503923"/>
      </left>
      <right style="thin">
        <color theme="3" tint="0.39997558519241921"/>
      </right>
      <top/>
      <bottom/>
      <diagonal/>
    </border>
    <border>
      <left/>
      <right style="thick">
        <color theme="3" tint="0.39988402966399123"/>
      </right>
      <top/>
      <bottom style="thin">
        <color theme="3" tint="0.39997558519241921"/>
      </bottom>
      <diagonal/>
    </border>
    <border>
      <left/>
      <right style="thick">
        <color theme="3" tint="0.39982299264503923"/>
      </right>
      <top/>
      <bottom/>
      <diagonal/>
    </border>
    <border>
      <left/>
      <right/>
      <top/>
      <bottom style="thick">
        <color theme="3" tint="0.39982299264503923"/>
      </bottom>
      <diagonal/>
    </border>
    <border>
      <left/>
      <right style="thick">
        <color theme="3" tint="0.39982299264503923"/>
      </right>
      <top style="thick">
        <color theme="3" tint="0.39982299264503923"/>
      </top>
      <bottom/>
      <diagonal/>
    </border>
    <border>
      <left/>
      <right style="thick">
        <color theme="3" tint="0.39982299264503923"/>
      </right>
      <top style="thin">
        <color theme="3" tint="0.39994506668294322"/>
      </top>
      <bottom style="thin">
        <color theme="3" tint="0.39994506668294322"/>
      </bottom>
      <diagonal/>
    </border>
    <border>
      <left/>
      <right style="thick">
        <color theme="3" tint="0.39982299264503923"/>
      </right>
      <top style="thin">
        <color theme="3" tint="0.39985351115451523"/>
      </top>
      <bottom style="thick">
        <color theme="3" tint="0.39982299264503923"/>
      </bottom>
      <diagonal/>
    </border>
    <border>
      <left/>
      <right style="thick">
        <color theme="3" tint="0.39979247413556324"/>
      </right>
      <top style="thick">
        <color theme="3" tint="0.39979247413556324"/>
      </top>
      <bottom/>
      <diagonal/>
    </border>
    <border>
      <left/>
      <right style="thick">
        <color theme="3" tint="0.39979247413556324"/>
      </right>
      <top style="thin">
        <color theme="3" tint="0.39994506668294322"/>
      </top>
      <bottom style="thin">
        <color theme="3" tint="0.39994506668294322"/>
      </bottom>
      <diagonal/>
    </border>
    <border>
      <left/>
      <right style="thick">
        <color theme="3" tint="0.39979247413556324"/>
      </right>
      <top/>
      <bottom/>
      <diagonal/>
    </border>
    <border>
      <left/>
      <right style="thick">
        <color theme="3" tint="0.39979247413556324"/>
      </right>
      <top style="thin">
        <color theme="3" tint="0.39985351115451523"/>
      </top>
      <bottom/>
      <diagonal/>
    </border>
    <border>
      <left/>
      <right style="thick">
        <color theme="3" tint="0.39979247413556324"/>
      </right>
      <top style="thin">
        <color theme="3" tint="0.39982299264503923"/>
      </top>
      <bottom/>
      <diagonal/>
    </border>
    <border>
      <left/>
      <right/>
      <top/>
      <bottom style="thick">
        <color theme="3" tint="0.39979247413556324"/>
      </bottom>
      <diagonal/>
    </border>
    <border>
      <left style="thin">
        <color theme="3" tint="0.39979247413556324"/>
      </left>
      <right style="thin">
        <color theme="3" tint="0.39997558519241921"/>
      </right>
      <top style="thin">
        <color theme="3" tint="0.39979247413556324"/>
      </top>
      <bottom style="thick">
        <color theme="3" tint="0.39979247413556324"/>
      </bottom>
      <diagonal/>
    </border>
    <border>
      <left/>
      <right style="thick">
        <color theme="3" tint="0.39979247413556324"/>
      </right>
      <top style="thin">
        <color theme="3" tint="0.39979247413556324"/>
      </top>
      <bottom style="thick">
        <color theme="3" tint="0.39979247413556324"/>
      </bottom>
      <diagonal/>
    </border>
    <border>
      <left style="thick">
        <color theme="3" tint="0.39982299264503923"/>
      </left>
      <right style="thin">
        <color theme="0"/>
      </right>
      <top style="thick">
        <color theme="3" tint="0.39982299264503923"/>
      </top>
      <bottom/>
      <diagonal/>
    </border>
    <border>
      <left style="thick">
        <color theme="3" tint="0.39982299264503923"/>
      </left>
      <right style="thin">
        <color theme="0"/>
      </right>
      <top/>
      <bottom/>
      <diagonal/>
    </border>
    <border>
      <left style="thick">
        <color theme="3" tint="0.39982299264503923"/>
      </left>
      <right style="thin">
        <color theme="0"/>
      </right>
      <top/>
      <bottom style="thick">
        <color theme="3" tint="0.39982299264503923"/>
      </bottom>
      <diagonal/>
    </border>
    <border>
      <left style="thin">
        <color theme="0"/>
      </left>
      <right style="thin">
        <color theme="0"/>
      </right>
      <top style="thick">
        <color theme="3" tint="0.39979247413556324"/>
      </top>
      <bottom/>
      <diagonal/>
    </border>
    <border>
      <left style="thin">
        <color theme="0"/>
      </left>
      <right style="thin">
        <color theme="0"/>
      </right>
      <top/>
      <bottom/>
      <diagonal/>
    </border>
    <border>
      <left style="thin">
        <color theme="0"/>
      </left>
      <right style="thin">
        <color theme="0"/>
      </right>
      <top/>
      <bottom style="thin">
        <color theme="3" tint="0.39991454817346722"/>
      </bottom>
      <diagonal/>
    </border>
    <border>
      <left style="thin">
        <color theme="0"/>
      </left>
      <right style="thin">
        <color theme="0"/>
      </right>
      <top/>
      <bottom style="thick">
        <color theme="3" tint="0.39979247413556324"/>
      </bottom>
      <diagonal/>
    </border>
    <border>
      <left style="thin">
        <color theme="0"/>
      </left>
      <right style="thin">
        <color theme="0"/>
      </right>
      <top style="thick">
        <color theme="3" tint="0.39982299264503923"/>
      </top>
      <bottom/>
      <diagonal/>
    </border>
    <border>
      <left style="thin">
        <color theme="0"/>
      </left>
      <right style="thin">
        <color theme="0"/>
      </right>
      <top/>
      <bottom style="thick">
        <color theme="3" tint="0.39982299264503923"/>
      </bottom>
      <diagonal/>
    </border>
    <border>
      <left style="thin">
        <color theme="0"/>
      </left>
      <right style="thin">
        <color theme="0"/>
      </right>
      <top style="thick">
        <color theme="3" tint="0.39979247413556324"/>
      </top>
      <bottom style="thin">
        <color theme="3" tint="0.39994506668294322"/>
      </bottom>
      <diagonal/>
    </border>
    <border>
      <left/>
      <right style="thin">
        <color theme="0"/>
      </right>
      <top/>
      <bottom/>
      <diagonal/>
    </border>
    <border>
      <left style="thin">
        <color theme="0"/>
      </left>
      <right/>
      <top/>
      <bottom/>
      <diagonal/>
    </border>
    <border>
      <left style="thin">
        <color theme="3" tint="0.39985351115451523"/>
      </left>
      <right style="thin">
        <color theme="3" tint="0.39988402966399123"/>
      </right>
      <top/>
      <bottom style="thick">
        <color theme="3" tint="0.39982299264503923"/>
      </bottom>
      <diagonal/>
    </border>
    <border>
      <left style="thin">
        <color theme="3" tint="0.39991454817346722"/>
      </left>
      <right style="thin">
        <color theme="3" tint="0.39991454817346722"/>
      </right>
      <top style="thin">
        <color theme="3" tint="0.39991454817346722"/>
      </top>
      <bottom style="thin">
        <color theme="3" tint="0.39994506668294322"/>
      </bottom>
      <diagonal/>
    </border>
    <border>
      <left/>
      <right style="thin">
        <color theme="0"/>
      </right>
      <top style="thick">
        <color theme="3" tint="0.39994506668294322"/>
      </top>
      <bottom/>
      <diagonal/>
    </border>
    <border>
      <left style="thin">
        <color theme="0"/>
      </left>
      <right style="thin">
        <color theme="0"/>
      </right>
      <top style="thick">
        <color theme="3" tint="0.39994506668294322"/>
      </top>
      <bottom/>
      <diagonal/>
    </border>
    <border>
      <left style="thin">
        <color theme="0"/>
      </left>
      <right style="thin">
        <color theme="0"/>
      </right>
      <top style="thick">
        <color theme="3" tint="0.39991454817346722"/>
      </top>
      <bottom/>
      <diagonal/>
    </border>
    <border>
      <left style="thin">
        <color theme="0"/>
      </left>
      <right style="thin">
        <color theme="0"/>
      </right>
      <top/>
      <bottom style="thick">
        <color theme="3" tint="0.39991454817346722"/>
      </bottom>
      <diagonal/>
    </border>
    <border>
      <left/>
      <right style="thin">
        <color theme="0"/>
      </right>
      <top/>
      <bottom style="thick">
        <color theme="3" tint="0.39988402966399123"/>
      </bottom>
      <diagonal/>
    </border>
    <border>
      <left style="thin">
        <color theme="0"/>
      </left>
      <right style="thin">
        <color theme="0"/>
      </right>
      <top/>
      <bottom style="thin">
        <color theme="3" tint="0.39997558519241921"/>
      </bottom>
      <diagonal/>
    </border>
    <border>
      <left/>
      <right style="thin">
        <color theme="0"/>
      </right>
      <top/>
      <bottom style="thin">
        <color theme="3" tint="0.39994506668294322"/>
      </bottom>
      <diagonal/>
    </border>
    <border>
      <left style="thin">
        <color theme="0"/>
      </left>
      <right style="thin">
        <color theme="0"/>
      </right>
      <top style="thick">
        <color theme="3" tint="0.39994506668294322"/>
      </top>
      <bottom style="thin">
        <color theme="3" tint="0.39994506668294322"/>
      </bottom>
      <diagonal/>
    </border>
    <border>
      <left style="thin">
        <color theme="0"/>
      </left>
      <right style="thin">
        <color theme="0"/>
      </right>
      <top style="thin">
        <color theme="3" tint="0.39997558519241921"/>
      </top>
      <bottom/>
      <diagonal/>
    </border>
    <border>
      <left style="thin">
        <color theme="0"/>
      </left>
      <right style="thin">
        <color theme="0"/>
      </right>
      <top/>
      <bottom style="thin">
        <color theme="3" tint="0.39994506668294322"/>
      </bottom>
      <diagonal/>
    </border>
    <border>
      <left style="thin">
        <color theme="0"/>
      </left>
      <right style="thin">
        <color theme="0"/>
      </right>
      <top/>
      <bottom style="thick">
        <color theme="3" tint="0.39988402966399123"/>
      </bottom>
      <diagonal/>
    </border>
    <border>
      <left style="thick">
        <color theme="3" tint="0.39991454817346722"/>
      </left>
      <right style="thin">
        <color theme="3" tint="0.39997558519241921"/>
      </right>
      <top style="thick">
        <color theme="3" tint="0.39991454817346722"/>
      </top>
      <bottom style="thick">
        <color theme="3" tint="0.39991454817346722"/>
      </bottom>
      <diagonal/>
    </border>
    <border>
      <left style="thin">
        <color theme="3" tint="0.39994506668294322"/>
      </left>
      <right style="thin">
        <color theme="3" tint="0.39994506668294322"/>
      </right>
      <top style="thick">
        <color theme="3" tint="0.39988402966399123"/>
      </top>
      <bottom/>
      <diagonal/>
    </border>
    <border>
      <left style="thin">
        <color theme="3" tint="0.39994506668294322"/>
      </left>
      <right style="thick">
        <color theme="3" tint="0.39988402966399123"/>
      </right>
      <top style="thick">
        <color theme="3" tint="0.39988402966399123"/>
      </top>
      <bottom/>
      <diagonal/>
    </border>
    <border>
      <left style="thin">
        <color theme="3" tint="0.39991454817346722"/>
      </left>
      <right style="thick">
        <color theme="3" tint="0.39988402966399123"/>
      </right>
      <top style="thick">
        <color theme="3" tint="0.39994506668294322"/>
      </top>
      <bottom style="thin">
        <color theme="3" tint="0.39991454817346722"/>
      </bottom>
      <diagonal/>
    </border>
    <border>
      <left style="thin">
        <color theme="3" tint="0.39991454817346722"/>
      </left>
      <right style="thick">
        <color theme="3" tint="0.39988402966399123"/>
      </right>
      <top style="thin">
        <color theme="3" tint="0.39991454817346722"/>
      </top>
      <bottom style="thick">
        <color theme="3" tint="0.39994506668294322"/>
      </bottom>
      <diagonal/>
    </border>
    <border>
      <left style="thin">
        <color theme="3" tint="0.39994506668294322"/>
      </left>
      <right style="thick">
        <color theme="3" tint="0.39988402966399123"/>
      </right>
      <top style="thick">
        <color theme="3" tint="0.39991454817346722"/>
      </top>
      <bottom style="thick">
        <color theme="3" tint="0.39991454817346722"/>
      </bottom>
      <diagonal/>
    </border>
    <border>
      <left style="thin">
        <color theme="3" tint="0.39994506668294322"/>
      </left>
      <right style="thick">
        <color theme="3" tint="0.39988402966399123"/>
      </right>
      <top/>
      <bottom style="thin">
        <color theme="3" tint="0.39994506668294322"/>
      </bottom>
      <diagonal/>
    </border>
    <border>
      <left style="thin">
        <color theme="3" tint="0.39994506668294322"/>
      </left>
      <right style="thick">
        <color theme="3" tint="0.39988402966399123"/>
      </right>
      <top style="thin">
        <color theme="3" tint="0.39994506668294322"/>
      </top>
      <bottom style="thin">
        <color theme="3" tint="0.39994506668294322"/>
      </bottom>
      <diagonal/>
    </border>
    <border>
      <left style="thin">
        <color theme="3" tint="0.39994506668294322"/>
      </left>
      <right style="thick">
        <color theme="3" tint="0.39988402966399123"/>
      </right>
      <top style="thin">
        <color theme="3" tint="0.39994506668294322"/>
      </top>
      <bottom/>
      <diagonal/>
    </border>
    <border>
      <left style="thin">
        <color theme="3" tint="0.39994506668294322"/>
      </left>
      <right style="thick">
        <color theme="3" tint="0.39988402966399123"/>
      </right>
      <top style="thick">
        <color theme="3" tint="0.39988402966399123"/>
      </top>
      <bottom style="thick">
        <color theme="3" tint="0.39991454817346722"/>
      </bottom>
      <diagonal/>
    </border>
    <border>
      <left style="thin">
        <color theme="3" tint="0.39994506668294322"/>
      </left>
      <right style="thick">
        <color theme="3" tint="0.39988402966399123"/>
      </right>
      <top style="thin">
        <color theme="3" tint="0.39994506668294322"/>
      </top>
      <bottom style="medium">
        <color indexed="64"/>
      </bottom>
      <diagonal/>
    </border>
    <border>
      <left style="thin">
        <color theme="3" tint="0.39994506668294322"/>
      </left>
      <right style="thick">
        <color theme="3" tint="0.39988402966399123"/>
      </right>
      <top style="thin">
        <color theme="3" tint="0.39994506668294322"/>
      </top>
      <bottom style="thick">
        <color theme="3" tint="0.39994506668294322"/>
      </bottom>
      <diagonal/>
    </border>
    <border>
      <left/>
      <right style="thick">
        <color theme="3" tint="0.39988402966399123"/>
      </right>
      <top style="thick">
        <color theme="3" tint="0.39991454817346722"/>
      </top>
      <bottom style="thick">
        <color theme="3" tint="0.39991454817346722"/>
      </bottom>
      <diagonal/>
    </border>
    <border>
      <left style="thick">
        <color theme="3" tint="0.39994506668294322"/>
      </left>
      <right style="thin">
        <color theme="3" tint="0.39997558519241921"/>
      </right>
      <top/>
      <bottom style="thick">
        <color theme="3" tint="0.39994506668294322"/>
      </bottom>
      <diagonal/>
    </border>
    <border>
      <left/>
      <right style="thick">
        <color theme="3" tint="0.39988402966399123"/>
      </right>
      <top/>
      <bottom style="thick">
        <color theme="3" tint="0.39994506668294322"/>
      </bottom>
      <diagonal/>
    </border>
    <border>
      <left style="thin">
        <color theme="0"/>
      </left>
      <right/>
      <top/>
      <bottom style="thin">
        <color theme="0"/>
      </bottom>
      <diagonal/>
    </border>
    <border>
      <left style="thin">
        <color theme="0"/>
      </left>
      <right style="thin">
        <color theme="0"/>
      </right>
      <top style="thin">
        <color theme="0"/>
      </top>
      <bottom style="thick">
        <color theme="3" tint="0.39988402966399123"/>
      </bottom>
      <diagonal/>
    </border>
    <border>
      <left style="thin">
        <color theme="0"/>
      </left>
      <right style="thin">
        <color theme="0"/>
      </right>
      <top style="thin">
        <color theme="0"/>
      </top>
      <bottom/>
      <diagonal/>
    </border>
    <border>
      <left style="thin">
        <color theme="0"/>
      </left>
      <right style="thin">
        <color theme="0"/>
      </right>
      <top style="thin">
        <color theme="3" tint="0.39994506668294322"/>
      </top>
      <bottom/>
      <diagonal/>
    </border>
    <border>
      <left style="thin">
        <color theme="0"/>
      </left>
      <right/>
      <top/>
      <bottom style="thin">
        <color theme="3" tint="0.39994506668294322"/>
      </bottom>
      <diagonal/>
    </border>
    <border>
      <left/>
      <right style="thin">
        <color theme="0"/>
      </right>
      <top style="thin">
        <color theme="3" tint="0.39994506668294322"/>
      </top>
      <bottom/>
      <diagonal/>
    </border>
    <border>
      <left style="thin">
        <color theme="0"/>
      </left>
      <right/>
      <top style="thin">
        <color theme="3" tint="0.39994506668294322"/>
      </top>
      <bottom style="thin">
        <color theme="3" tint="0.39994506668294322"/>
      </bottom>
      <diagonal/>
    </border>
    <border>
      <left/>
      <right style="thin">
        <color theme="0"/>
      </right>
      <top style="thin">
        <color theme="0"/>
      </top>
      <bottom/>
      <diagonal/>
    </border>
    <border>
      <left/>
      <right style="thin">
        <color theme="0"/>
      </right>
      <top style="thin">
        <color theme="0"/>
      </top>
      <bottom style="thin">
        <color theme="0"/>
      </bottom>
      <diagonal/>
    </border>
    <border>
      <left/>
      <right/>
      <top style="thin">
        <color theme="0"/>
      </top>
      <bottom/>
      <diagonal/>
    </border>
    <border>
      <left style="thick">
        <color theme="3" tint="0.39988402966399123"/>
      </left>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ck">
        <color theme="3" tint="0.39985351115451523"/>
      </left>
      <right/>
      <top style="thick">
        <color theme="3" tint="0.39985351115451523"/>
      </top>
      <bottom/>
      <diagonal/>
    </border>
    <border>
      <left/>
      <right style="thick">
        <color theme="3" tint="0.39985351115451523"/>
      </right>
      <top style="thick">
        <color theme="3" tint="0.39985351115451523"/>
      </top>
      <bottom/>
      <diagonal/>
    </border>
    <border>
      <left style="thick">
        <color theme="3" tint="0.39985351115451523"/>
      </left>
      <right/>
      <top style="thin">
        <color theme="3" tint="0.39991454817346722"/>
      </top>
      <bottom style="thick">
        <color theme="3" tint="0.39991454817346722"/>
      </bottom>
      <diagonal/>
    </border>
    <border>
      <left/>
      <right style="thick">
        <color theme="3" tint="0.39985351115451523"/>
      </right>
      <top style="thin">
        <color theme="3" tint="0.39991454817346722"/>
      </top>
      <bottom style="thick">
        <color theme="3" tint="0.39991454817346722"/>
      </bottom>
      <diagonal/>
    </border>
    <border>
      <left style="thick">
        <color theme="3" tint="0.39985351115451523"/>
      </left>
      <right/>
      <top/>
      <bottom/>
      <diagonal/>
    </border>
    <border>
      <left style="thick">
        <color theme="3" tint="0.39985351115451523"/>
      </left>
      <right style="thin">
        <color theme="3" tint="0.39991454817346722"/>
      </right>
      <top style="thin">
        <color theme="3" tint="0.39991454817346722"/>
      </top>
      <bottom style="thin">
        <color theme="3" tint="0.39991454817346722"/>
      </bottom>
      <diagonal/>
    </border>
    <border>
      <left style="thin">
        <color theme="3" tint="0.39991454817346722"/>
      </left>
      <right style="thick">
        <color theme="3" tint="0.39985351115451523"/>
      </right>
      <top style="thin">
        <color theme="3" tint="0.39991454817346722"/>
      </top>
      <bottom style="thin">
        <color theme="3" tint="0.39991454817346722"/>
      </bottom>
      <diagonal/>
    </border>
    <border>
      <left style="thick">
        <color theme="3" tint="0.39985351115451523"/>
      </left>
      <right style="thin">
        <color indexed="64"/>
      </right>
      <top style="thick">
        <color theme="3" tint="0.39991454817346722"/>
      </top>
      <bottom style="thick">
        <color theme="3" tint="0.39985351115451523"/>
      </bottom>
      <diagonal/>
    </border>
    <border>
      <left style="thin">
        <color indexed="64"/>
      </left>
      <right style="thick">
        <color theme="3" tint="0.39985351115451523"/>
      </right>
      <top style="thick">
        <color theme="3" tint="0.39991454817346722"/>
      </top>
      <bottom style="thick">
        <color theme="3" tint="0.39985351115451523"/>
      </bottom>
      <diagonal/>
    </border>
    <border>
      <left style="thin">
        <color theme="0"/>
      </left>
      <right style="thin">
        <color theme="0"/>
      </right>
      <top style="thin">
        <color theme="0"/>
      </top>
      <bottom style="thin">
        <color theme="0"/>
      </bottom>
      <diagonal/>
    </border>
    <border>
      <left style="thin">
        <color theme="3" tint="0.39994506668294322"/>
      </left>
      <right style="thin">
        <color theme="0"/>
      </right>
      <top style="thin">
        <color theme="0"/>
      </top>
      <bottom style="thin">
        <color theme="0"/>
      </bottom>
      <diagonal/>
    </border>
    <border>
      <left style="thin">
        <color theme="0"/>
      </left>
      <right style="thin">
        <color theme="0"/>
      </right>
      <top style="thin">
        <color theme="3" tint="0.39991454817346722"/>
      </top>
      <bottom style="thin">
        <color theme="0"/>
      </bottom>
      <diagonal/>
    </border>
    <border>
      <left style="thin">
        <color theme="0"/>
      </left>
      <right style="thin">
        <color theme="0"/>
      </right>
      <top style="thin">
        <color theme="0"/>
      </top>
      <bottom style="thin">
        <color theme="3" tint="0.39994506668294322"/>
      </bottom>
      <diagonal/>
    </border>
    <border>
      <left style="thin">
        <color theme="3" tint="0.39997558519241921"/>
      </left>
      <right style="thin">
        <color theme="3" tint="0.39994506668294322"/>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3" tint="0.39991454817346722"/>
      </bottom>
      <diagonal/>
    </border>
    <border>
      <left style="thin">
        <color theme="3" tint="0.39994506668294322"/>
      </left>
      <right style="thin">
        <color theme="0"/>
      </right>
      <top/>
      <bottom style="thin">
        <color theme="0"/>
      </bottom>
      <diagonal/>
    </border>
    <border>
      <left style="thin">
        <color theme="3" tint="0.39997558519241921"/>
      </left>
      <right/>
      <top style="thin">
        <color theme="3" tint="0.39997558519241921"/>
      </top>
      <bottom/>
      <diagonal/>
    </border>
    <border>
      <left style="thin">
        <color theme="0"/>
      </left>
      <right/>
      <top style="thin">
        <color theme="0"/>
      </top>
      <bottom/>
      <diagonal/>
    </border>
    <border>
      <left/>
      <right/>
      <top style="thick">
        <color theme="3" tint="0.39985351115451523"/>
      </top>
      <bottom/>
      <diagonal/>
    </border>
    <border>
      <left/>
      <right/>
      <top style="thin">
        <color theme="3" tint="0.39991454817346722"/>
      </top>
      <bottom style="thick">
        <color theme="3" tint="0.39985351115451523"/>
      </bottom>
      <diagonal/>
    </border>
    <border>
      <left style="thin">
        <color theme="3" tint="0.39988402966399123"/>
      </left>
      <right style="thin">
        <color theme="3" tint="0.39988402966399123"/>
      </right>
      <top style="thin">
        <color theme="3" tint="0.39988402966399123"/>
      </top>
      <bottom style="thick">
        <color theme="3" tint="0.39985351115451523"/>
      </bottom>
      <diagonal/>
    </border>
    <border>
      <left/>
      <right style="thick">
        <color theme="3" tint="0.39985351115451523"/>
      </right>
      <top style="thin">
        <color theme="3" tint="0.39991454817346722"/>
      </top>
      <bottom style="thick">
        <color theme="3" tint="0.39985351115451523"/>
      </bottom>
      <diagonal/>
    </border>
    <border>
      <left style="thick">
        <color theme="3" tint="0.39985351115451523"/>
      </left>
      <right/>
      <top style="thin">
        <color theme="3" tint="0.39991454817346722"/>
      </top>
      <bottom style="thick">
        <color theme="3" tint="0.39985351115451523"/>
      </bottom>
      <diagonal/>
    </border>
    <border>
      <left style="thin">
        <color theme="3" tint="0.39988402966399123"/>
      </left>
      <right style="thick">
        <color theme="3" tint="0.39985351115451523"/>
      </right>
      <top style="thin">
        <color theme="3" tint="0.39988402966399123"/>
      </top>
      <bottom style="thick">
        <color theme="3" tint="0.39985351115451523"/>
      </bottom>
      <diagonal/>
    </border>
    <border>
      <left style="thick">
        <color theme="3" tint="0.39985351115451523"/>
      </left>
      <right style="thick">
        <color theme="3" tint="0.39985351115451523"/>
      </right>
      <top style="thin">
        <color theme="0"/>
      </top>
      <bottom style="thin">
        <color theme="0"/>
      </bottom>
      <diagonal/>
    </border>
    <border>
      <left style="thin">
        <color theme="0"/>
      </left>
      <right style="thin">
        <color theme="0"/>
      </right>
      <top style="thick">
        <color theme="3" tint="0.39988402966399123"/>
      </top>
      <bottom style="thin">
        <color theme="0"/>
      </bottom>
      <diagonal/>
    </border>
    <border>
      <left style="thin">
        <color theme="0"/>
      </left>
      <right style="thin">
        <color theme="0"/>
      </right>
      <top style="thick">
        <color theme="3" tint="0.39991454817346722"/>
      </top>
      <bottom style="thin">
        <color theme="0"/>
      </bottom>
      <diagonal/>
    </border>
    <border>
      <left/>
      <right/>
      <top/>
      <bottom style="thin">
        <color theme="0"/>
      </bottom>
      <diagonal/>
    </border>
    <border>
      <left style="thin">
        <color theme="0"/>
      </left>
      <right style="thin">
        <color theme="0"/>
      </right>
      <top style="thick">
        <color theme="3" tint="0.39994506668294322"/>
      </top>
      <bottom style="thin">
        <color theme="0"/>
      </bottom>
      <diagonal/>
    </border>
    <border>
      <left/>
      <right style="thin">
        <color theme="0"/>
      </right>
      <top style="thick">
        <color theme="3" tint="0.39994506668294322"/>
      </top>
      <bottom style="thin">
        <color theme="0"/>
      </bottom>
      <diagonal/>
    </border>
    <border>
      <left/>
      <right style="thick">
        <color theme="3" tint="0.39994506668294322"/>
      </right>
      <top style="thick">
        <color theme="3" tint="0.39994506668294322"/>
      </top>
      <bottom style="thin">
        <color theme="0"/>
      </bottom>
      <diagonal/>
    </border>
    <border>
      <left/>
      <right style="thin">
        <color theme="0"/>
      </right>
      <top/>
      <bottom style="thin">
        <color theme="0"/>
      </bottom>
      <diagonal/>
    </border>
    <border>
      <left/>
      <right style="thick">
        <color theme="3" tint="0.39988402966399123"/>
      </right>
      <top/>
      <bottom style="thin">
        <color theme="0"/>
      </bottom>
      <diagonal/>
    </border>
    <border>
      <left style="thick">
        <color theme="3" tint="0.39988402966399123"/>
      </left>
      <right/>
      <top style="thin">
        <color theme="0"/>
      </top>
      <bottom/>
      <diagonal/>
    </border>
    <border>
      <left style="thin">
        <color theme="0"/>
      </left>
      <right style="thick">
        <color theme="3" tint="0.39988402966399123"/>
      </right>
      <top style="thick">
        <color theme="3" tint="0.39994506668294322"/>
      </top>
      <bottom style="thin">
        <color theme="0"/>
      </bottom>
      <diagonal/>
    </border>
    <border>
      <left style="thin">
        <color theme="0"/>
      </left>
      <right style="thick">
        <color theme="3" tint="0.39988402966399123"/>
      </right>
      <top style="thick">
        <color theme="3" tint="0.39991454817346722"/>
      </top>
      <bottom style="thin">
        <color theme="0"/>
      </bottom>
      <diagonal/>
    </border>
    <border>
      <left style="thin">
        <color theme="0"/>
      </left>
      <right style="thin">
        <color theme="0"/>
      </right>
      <top style="thin">
        <color theme="0"/>
      </top>
      <bottom style="thin">
        <color theme="3" tint="0.39997558519241921"/>
      </bottom>
      <diagonal/>
    </border>
    <border>
      <left style="thin">
        <color theme="0"/>
      </left>
      <right style="thin">
        <color theme="0"/>
      </right>
      <top style="thin">
        <color theme="3" tint="0.39997558519241921"/>
      </top>
      <bottom style="thin">
        <color theme="0"/>
      </bottom>
      <diagonal/>
    </border>
    <border>
      <left style="thin">
        <color theme="0"/>
      </left>
      <right style="thick">
        <color theme="3" tint="0.39994506668294322"/>
      </right>
      <top style="thin">
        <color theme="3" tint="0.39997558519241921"/>
      </top>
      <bottom style="thin">
        <color theme="0"/>
      </bottom>
      <diagonal/>
    </border>
    <border>
      <left/>
      <right style="thick">
        <color theme="3" tint="0.39991454817346722"/>
      </right>
      <top style="thin">
        <color theme="0"/>
      </top>
      <bottom style="thin">
        <color theme="0"/>
      </bottom>
      <diagonal/>
    </border>
    <border>
      <left style="thin">
        <color theme="0"/>
      </left>
      <right style="thin">
        <color theme="0"/>
      </right>
      <top style="thin">
        <color theme="0"/>
      </top>
      <bottom style="thick">
        <color theme="3" tint="0.39979247413556324"/>
      </bottom>
      <diagonal/>
    </border>
    <border>
      <left style="thin">
        <color theme="0"/>
      </left>
      <right style="thin">
        <color theme="0"/>
      </right>
      <top style="thick">
        <color theme="3" tint="0.39979247413556324"/>
      </top>
      <bottom style="thin">
        <color theme="0"/>
      </bottom>
      <diagonal/>
    </border>
    <border>
      <left/>
      <right style="thin">
        <color theme="0"/>
      </right>
      <top style="thick">
        <color theme="3" tint="0.39979247413556324"/>
      </top>
      <bottom style="thin">
        <color theme="0"/>
      </bottom>
      <diagonal/>
    </border>
    <border>
      <left/>
      <right style="thick">
        <color theme="3" tint="0.39988402966399123"/>
      </right>
      <top style="thick">
        <color theme="3" tint="0.39979247413556324"/>
      </top>
      <bottom style="thin">
        <color theme="0"/>
      </bottom>
      <diagonal/>
    </border>
    <border>
      <left style="thin">
        <color theme="0"/>
      </left>
      <right style="thick">
        <color theme="3" tint="0.39988402966399123"/>
      </right>
      <top style="thin">
        <color theme="0"/>
      </top>
      <bottom style="thin">
        <color theme="0"/>
      </bottom>
      <diagonal/>
    </border>
    <border>
      <left style="thin">
        <color theme="0"/>
      </left>
      <right style="thin">
        <color theme="0"/>
      </right>
      <top style="thin">
        <color theme="0"/>
      </top>
      <bottom style="thick">
        <color theme="3" tint="0.39982299264503923"/>
      </bottom>
      <diagonal/>
    </border>
    <border>
      <left style="thick">
        <color theme="3" tint="0.39982299264503923"/>
      </left>
      <right/>
      <top style="thick">
        <color theme="3" tint="0.39982299264503923"/>
      </top>
      <bottom style="thin">
        <color theme="0"/>
      </bottom>
      <diagonal/>
    </border>
    <border>
      <left/>
      <right style="thin">
        <color theme="0"/>
      </right>
      <top style="thick">
        <color theme="3" tint="0.39982299264503923"/>
      </top>
      <bottom style="thin">
        <color theme="0"/>
      </bottom>
      <diagonal/>
    </border>
    <border>
      <left style="thin">
        <color theme="0"/>
      </left>
      <right style="thin">
        <color theme="0"/>
      </right>
      <top style="thick">
        <color theme="3" tint="0.39982299264503923"/>
      </top>
      <bottom style="thin">
        <color theme="0"/>
      </bottom>
      <diagonal/>
    </border>
    <border>
      <left style="thin">
        <color theme="0"/>
      </left>
      <right style="thick">
        <color theme="3" tint="0.39982299264503923"/>
      </right>
      <top style="thick">
        <color theme="3" tint="0.39982299264503923"/>
      </top>
      <bottom style="thin">
        <color theme="0"/>
      </bottom>
      <diagonal/>
    </border>
    <border>
      <left style="thick">
        <color theme="3" tint="0.39982299264503923"/>
      </left>
      <right style="thin">
        <color theme="0"/>
      </right>
      <top/>
      <bottom style="thin">
        <color theme="3" tint="0.39994506668294322"/>
      </bottom>
      <diagonal/>
    </border>
    <border>
      <left style="thin">
        <color theme="0"/>
      </left>
      <right style="thick">
        <color theme="3" tint="0.39982299264503923"/>
      </right>
      <top style="thin">
        <color theme="0"/>
      </top>
      <bottom style="thin">
        <color theme="0"/>
      </bottom>
      <diagonal/>
    </border>
    <border>
      <left style="thick">
        <color theme="3" tint="0.39982299264503923"/>
      </left>
      <right/>
      <top style="thin">
        <color theme="3" tint="0.39994506668294322"/>
      </top>
      <bottom style="thin">
        <color theme="3" tint="0.39994506668294322"/>
      </bottom>
      <diagonal/>
    </border>
    <border>
      <left style="thick">
        <color theme="3" tint="0.39982299264503923"/>
      </left>
      <right style="thin">
        <color theme="0"/>
      </right>
      <top style="thin">
        <color theme="3" tint="0.39994506668294322"/>
      </top>
      <bottom/>
      <diagonal/>
    </border>
    <border>
      <left style="thick">
        <color theme="3" tint="0.39982299264503923"/>
      </left>
      <right style="thin">
        <color theme="0"/>
      </right>
      <top style="thin">
        <color theme="0"/>
      </top>
      <bottom style="thin">
        <color theme="0"/>
      </bottom>
      <diagonal/>
    </border>
    <border>
      <left style="thin">
        <color theme="0"/>
      </left>
      <right style="thick">
        <color theme="3" tint="0.39982299264503923"/>
      </right>
      <top/>
      <bottom/>
      <diagonal/>
    </border>
    <border>
      <left style="thick">
        <color theme="3" tint="0.39982299264503923"/>
      </left>
      <right/>
      <top style="thin">
        <color theme="0"/>
      </top>
      <bottom style="thin">
        <color theme="0"/>
      </bottom>
      <diagonal/>
    </border>
    <border>
      <left style="thick">
        <color theme="3" tint="0.39982299264503923"/>
      </left>
      <right style="thin">
        <color theme="3" tint="0.39991454817346722"/>
      </right>
      <top style="thin">
        <color theme="0"/>
      </top>
      <bottom/>
      <diagonal/>
    </border>
    <border>
      <left style="thick">
        <color theme="3" tint="0.39982299264503923"/>
      </left>
      <right style="thin">
        <color theme="3" tint="0.39994506668294322"/>
      </right>
      <top style="thin">
        <color theme="0"/>
      </top>
      <bottom/>
      <diagonal/>
    </border>
    <border>
      <left style="thick">
        <color theme="3" tint="0.39982299264503923"/>
      </left>
      <right style="thin">
        <color theme="3" tint="0.39991454817346722"/>
      </right>
      <top style="thin">
        <color theme="0"/>
      </top>
      <bottom style="thin">
        <color theme="0"/>
      </bottom>
      <diagonal/>
    </border>
    <border>
      <left style="thin">
        <color theme="0"/>
      </left>
      <right style="thick">
        <color theme="3" tint="0.39982299264503923"/>
      </right>
      <top style="thin">
        <color theme="0"/>
      </top>
      <bottom/>
      <diagonal/>
    </border>
    <border>
      <left style="thick">
        <color theme="3" tint="0.39982299264503923"/>
      </left>
      <right style="thin">
        <color theme="0"/>
      </right>
      <top style="thin">
        <color theme="0"/>
      </top>
      <bottom/>
      <diagonal/>
    </border>
    <border>
      <left style="thick">
        <color theme="3" tint="0.39982299264503923"/>
      </left>
      <right style="thin">
        <color theme="0"/>
      </right>
      <top/>
      <bottom style="thick">
        <color theme="3" tint="0.39988402966399123"/>
      </bottom>
      <diagonal/>
    </border>
    <border>
      <left style="thin">
        <color theme="0"/>
      </left>
      <right style="thick">
        <color theme="3" tint="0.39982299264503923"/>
      </right>
      <top/>
      <bottom style="thick">
        <color theme="3" tint="0.39988402966399123"/>
      </bottom>
      <diagonal/>
    </border>
    <border>
      <left style="thick">
        <color theme="3" tint="0.39982299264503923"/>
      </left>
      <right style="thick">
        <color theme="3" tint="0.39988402966399123"/>
      </right>
      <top/>
      <bottom/>
      <diagonal/>
    </border>
    <border>
      <left style="thick">
        <color theme="3" tint="0.39985351115451523"/>
      </left>
      <right style="thick">
        <color theme="3" tint="0.39982299264503923"/>
      </right>
      <top/>
      <bottom style="thin">
        <color theme="3" tint="0.39997558519241921"/>
      </bottom>
      <diagonal/>
    </border>
    <border>
      <left style="thick">
        <color theme="3" tint="0.39982299264503923"/>
      </left>
      <right style="thick">
        <color theme="3" tint="0.39988402966399123"/>
      </right>
      <top/>
      <bottom style="thick">
        <color theme="3" tint="0.39985351115451523"/>
      </bottom>
      <diagonal/>
    </border>
    <border>
      <left style="thick">
        <color theme="3" tint="0.39985351115451523"/>
      </left>
      <right style="thick">
        <color theme="3" tint="0.39982299264503923"/>
      </right>
      <top/>
      <bottom style="thick">
        <color theme="3" tint="0.39985351115451523"/>
      </bottom>
      <diagonal/>
    </border>
    <border>
      <left style="thick">
        <color theme="3" tint="0.39991454817346722"/>
      </left>
      <right style="thick">
        <color theme="3" tint="0.39982299264503923"/>
      </right>
      <top/>
      <bottom/>
      <diagonal/>
    </border>
    <border>
      <left style="thick">
        <color theme="3" tint="0.39982299264503923"/>
      </left>
      <right style="thick">
        <color theme="3" tint="0.39988402966399123"/>
      </right>
      <top style="thin">
        <color theme="3" tint="0.39991454817346722"/>
      </top>
      <bottom style="thin">
        <color theme="3" tint="0.39991454817346722"/>
      </bottom>
      <diagonal/>
    </border>
    <border>
      <left style="thick">
        <color theme="3" tint="0.39991454817346722"/>
      </left>
      <right style="thick">
        <color theme="3" tint="0.39982299264503923"/>
      </right>
      <top style="thin">
        <color theme="3" tint="0.39991454817346722"/>
      </top>
      <bottom style="thin">
        <color theme="3" tint="0.39991454817346722"/>
      </bottom>
      <diagonal/>
    </border>
    <border>
      <left style="thick">
        <color theme="3" tint="0.39991454817346722"/>
      </left>
      <right style="thick">
        <color theme="3" tint="0.39982299264503923"/>
      </right>
      <top style="thin">
        <color theme="3" tint="0.39991454817346722"/>
      </top>
      <bottom/>
      <diagonal/>
    </border>
    <border>
      <left style="thick">
        <color theme="3" tint="0.39982299264503923"/>
      </left>
      <right style="thick">
        <color theme="3" tint="0.39988402966399123"/>
      </right>
      <top style="thick">
        <color theme="3" tint="0.39991454817346722"/>
      </top>
      <bottom style="thick">
        <color theme="3" tint="0.39988402966399123"/>
      </bottom>
      <diagonal/>
    </border>
    <border>
      <left style="thick">
        <color theme="3" tint="0.39988402966399123"/>
      </left>
      <right style="thick">
        <color theme="3" tint="0.39982299264503923"/>
      </right>
      <top style="thick">
        <color theme="3" tint="0.39988402966399123"/>
      </top>
      <bottom style="thick">
        <color theme="3" tint="0.39988402966399123"/>
      </bottom>
      <diagonal/>
    </border>
    <border>
      <left style="thick">
        <color theme="3" tint="0.39982299264503923"/>
      </left>
      <right style="thin">
        <color theme="0"/>
      </right>
      <top style="thick">
        <color theme="3" tint="0.39988402966399123"/>
      </top>
      <bottom style="thin">
        <color theme="0"/>
      </bottom>
      <diagonal/>
    </border>
    <border>
      <left style="thin">
        <color theme="0"/>
      </left>
      <right style="thick">
        <color theme="3" tint="0.39982299264503923"/>
      </right>
      <top style="thick">
        <color theme="3" tint="0.39988402966399123"/>
      </top>
      <bottom style="thin">
        <color theme="0"/>
      </bottom>
      <diagonal/>
    </border>
    <border>
      <left style="thick">
        <color theme="3" tint="0.39982299264503923"/>
      </left>
      <right style="thin">
        <color theme="0"/>
      </right>
      <top/>
      <bottom style="thick">
        <color theme="3" tint="0.39991454817346722"/>
      </bottom>
      <diagonal/>
    </border>
    <border>
      <left style="thick">
        <color theme="3" tint="0.39982299264503923"/>
      </left>
      <right style="thin">
        <color theme="3" tint="0.39988402966399123"/>
      </right>
      <top style="thick">
        <color theme="3" tint="0.39991454817346722"/>
      </top>
      <bottom style="thick">
        <color theme="3" tint="0.39991454817346722"/>
      </bottom>
      <diagonal/>
    </border>
    <border>
      <left style="thick">
        <color theme="3" tint="0.39982299264503923"/>
      </left>
      <right style="thin">
        <color theme="3" tint="0.39994506668294322"/>
      </right>
      <top/>
      <bottom style="thin">
        <color theme="3" tint="0.39994506668294322"/>
      </bottom>
      <diagonal/>
    </border>
    <border>
      <left style="thick">
        <color theme="3" tint="0.39982299264503923"/>
      </left>
      <right style="thin">
        <color theme="3" tint="0.39994506668294322"/>
      </right>
      <top style="thin">
        <color theme="3" tint="0.39994506668294322"/>
      </top>
      <bottom style="thin">
        <color theme="3" tint="0.39994506668294322"/>
      </bottom>
      <diagonal/>
    </border>
    <border>
      <left style="thick">
        <color theme="3" tint="0.39982299264503923"/>
      </left>
      <right style="thin">
        <color theme="3" tint="0.39994506668294322"/>
      </right>
      <top style="thin">
        <color theme="3" tint="0.39994506668294322"/>
      </top>
      <bottom style="thick">
        <color theme="3" tint="0.39994506668294322"/>
      </bottom>
      <diagonal/>
    </border>
    <border>
      <left style="thick">
        <color theme="3" tint="0.39982299264503923"/>
      </left>
      <right style="thin">
        <color theme="0"/>
      </right>
      <top style="thick">
        <color theme="3" tint="0.39994506668294322"/>
      </top>
      <bottom style="thin">
        <color theme="0"/>
      </bottom>
      <diagonal/>
    </border>
    <border>
      <left style="thick">
        <color theme="3" tint="0.39982299264503923"/>
      </left>
      <right style="thin">
        <color theme="0"/>
      </right>
      <top/>
      <bottom style="thin">
        <color theme="0"/>
      </bottom>
      <diagonal/>
    </border>
    <border>
      <left style="thick">
        <color theme="3" tint="0.39982299264503923"/>
      </left>
      <right style="thin">
        <color theme="3" tint="0.39994506668294322"/>
      </right>
      <top style="thick">
        <color theme="3" tint="0.39988402966399123"/>
      </top>
      <bottom/>
      <diagonal/>
    </border>
    <border>
      <left style="thick">
        <color theme="3" tint="0.39982299264503923"/>
      </left>
      <right style="thin">
        <color theme="3" tint="0.39991454817346722"/>
      </right>
      <top style="thick">
        <color theme="3" tint="0.39994506668294322"/>
      </top>
      <bottom style="thin">
        <color theme="3" tint="0.39991454817346722"/>
      </bottom>
      <diagonal/>
    </border>
    <border>
      <left style="thick">
        <color theme="3" tint="0.39982299264503923"/>
      </left>
      <right style="thin">
        <color theme="3" tint="0.39991454817346722"/>
      </right>
      <top style="thin">
        <color theme="3" tint="0.39991454817346722"/>
      </top>
      <bottom style="thin">
        <color theme="3" tint="0.39991454817346722"/>
      </bottom>
      <diagonal/>
    </border>
    <border>
      <left style="thick">
        <color theme="3" tint="0.39982299264503923"/>
      </left>
      <right style="thin">
        <color theme="3" tint="0.39991454817346722"/>
      </right>
      <top style="thin">
        <color theme="3" tint="0.39991454817346722"/>
      </top>
      <bottom style="thick">
        <color theme="3" tint="0.39994506668294322"/>
      </bottom>
      <diagonal/>
    </border>
    <border>
      <left style="thick">
        <color theme="3" tint="0.39982299264503923"/>
      </left>
      <right style="thin">
        <color theme="3" tint="0.39994506668294322"/>
      </right>
      <top style="thick">
        <color theme="3" tint="0.39991454817346722"/>
      </top>
      <bottom style="thick">
        <color theme="3" tint="0.39991454817346722"/>
      </bottom>
      <diagonal/>
    </border>
    <border>
      <left style="thick">
        <color theme="3" tint="0.39982299264503923"/>
      </left>
      <right style="thin">
        <color theme="3" tint="0.39994506668294322"/>
      </right>
      <top style="thick">
        <color theme="3" tint="0.39988402966399123"/>
      </top>
      <bottom style="thick">
        <color theme="3" tint="0.39991454817346722"/>
      </bottom>
      <diagonal/>
    </border>
    <border>
      <left style="thick">
        <color theme="3" tint="0.39982299264503923"/>
      </left>
      <right style="thin">
        <color theme="0"/>
      </right>
      <top style="thick">
        <color theme="3" tint="0.39991454817346722"/>
      </top>
      <bottom/>
      <diagonal/>
    </border>
    <border>
      <left style="thick">
        <color theme="3" tint="0.39982299264503923"/>
      </left>
      <right style="thin">
        <color theme="0"/>
      </right>
      <top style="thin">
        <color theme="0"/>
      </top>
      <bottom style="thin">
        <color theme="3" tint="0.39997558519241921"/>
      </bottom>
      <diagonal/>
    </border>
    <border>
      <left style="thick">
        <color theme="3" tint="0.39982299264503923"/>
      </left>
      <right style="thin">
        <color theme="3" tint="0.39994506668294322"/>
      </right>
      <top style="thin">
        <color theme="3" tint="0.39994506668294322"/>
      </top>
      <bottom style="thin">
        <color theme="3" tint="0.39997558519241921"/>
      </bottom>
      <diagonal/>
    </border>
    <border>
      <left style="thick">
        <color theme="3" tint="0.39982299264503923"/>
      </left>
      <right style="thin">
        <color theme="0"/>
      </right>
      <top style="thin">
        <color theme="3" tint="0.39997558519241921"/>
      </top>
      <bottom style="thin">
        <color theme="0"/>
      </bottom>
      <diagonal/>
    </border>
    <border>
      <left style="thick">
        <color theme="3" tint="0.39982299264503923"/>
      </left>
      <right style="thin">
        <color theme="0"/>
      </right>
      <top style="thin">
        <color theme="3" tint="0.39997558519241921"/>
      </top>
      <bottom/>
      <diagonal/>
    </border>
    <border>
      <left style="thick">
        <color theme="3" tint="0.39982299264503923"/>
      </left>
      <right style="thin">
        <color theme="0"/>
      </right>
      <top style="thin">
        <color theme="0"/>
      </top>
      <bottom style="thick">
        <color theme="3" tint="0.39988402966399123"/>
      </bottom>
      <diagonal/>
    </border>
    <border>
      <left style="thick">
        <color theme="3" tint="0.39982299264503923"/>
      </left>
      <right style="thin">
        <color theme="0"/>
      </right>
      <top style="thin">
        <color theme="0"/>
      </top>
      <bottom style="thick">
        <color theme="3" tint="0.39979247413556324"/>
      </bottom>
      <diagonal/>
    </border>
    <border>
      <left style="thick">
        <color theme="3" tint="0.39982299264503923"/>
      </left>
      <right style="thin">
        <color theme="0"/>
      </right>
      <top style="thick">
        <color theme="3" tint="0.39979247413556324"/>
      </top>
      <bottom/>
      <diagonal/>
    </border>
    <border>
      <left style="thick">
        <color theme="3" tint="0.39982299264503923"/>
      </left>
      <right style="thin">
        <color theme="0"/>
      </right>
      <top/>
      <bottom style="thin">
        <color theme="3" tint="0.39991454817346722"/>
      </bottom>
      <diagonal/>
    </border>
    <border>
      <left style="thick">
        <color theme="3" tint="0.39982299264503923"/>
      </left>
      <right/>
      <top/>
      <bottom/>
      <diagonal/>
    </border>
    <border>
      <left style="thick">
        <color theme="3" tint="0.39982299264503923"/>
      </left>
      <right style="thin">
        <color theme="0"/>
      </right>
      <top/>
      <bottom style="thick">
        <color theme="3" tint="0.39979247413556324"/>
      </bottom>
      <diagonal/>
    </border>
    <border>
      <left style="thick">
        <color theme="3" tint="0.39982299264503923"/>
      </left>
      <right style="thin">
        <color theme="0"/>
      </right>
      <top style="thick">
        <color theme="3" tint="0.39979247413556324"/>
      </top>
      <bottom style="thin">
        <color theme="0"/>
      </bottom>
      <diagonal/>
    </border>
    <border>
      <left style="thick">
        <color theme="3" tint="0.39988402966399123"/>
      </left>
      <right/>
      <top style="thin">
        <color theme="0"/>
      </top>
      <bottom style="thick">
        <color theme="3" tint="0.39982299264503923"/>
      </bottom>
      <diagonal/>
    </border>
    <border>
      <left style="thin">
        <color theme="0"/>
      </left>
      <right style="thick">
        <color theme="3" tint="0.39982299264503923"/>
      </right>
      <top style="thin">
        <color theme="0"/>
      </top>
      <bottom style="thick">
        <color theme="3" tint="0.39982299264503923"/>
      </bottom>
      <diagonal/>
    </border>
    <border>
      <left style="thin">
        <color theme="3" tint="0.39985351115451523"/>
      </left>
      <right/>
      <top style="thin">
        <color theme="0"/>
      </top>
      <bottom/>
      <diagonal/>
    </border>
    <border>
      <left/>
      <right style="thin">
        <color indexed="64"/>
      </right>
      <top style="thin">
        <color theme="0"/>
      </top>
      <bottom style="thin">
        <color theme="0"/>
      </bottom>
      <diagonal/>
    </border>
    <border>
      <left style="thick">
        <color theme="3" tint="0.39988402966399123"/>
      </left>
      <right style="thick">
        <color theme="3" tint="0.39988402966399123"/>
      </right>
      <top style="thin">
        <color theme="0"/>
      </top>
      <bottom style="thin">
        <color theme="3" tint="0.39991454817346722"/>
      </bottom>
      <diagonal/>
    </border>
    <border>
      <left style="thick">
        <color theme="3" tint="0.39982299264503923"/>
      </left>
      <right style="thick">
        <color theme="3" tint="0.39988402966399123"/>
      </right>
      <top style="thin">
        <color theme="0"/>
      </top>
      <bottom style="thin">
        <color theme="3" tint="0.39991454817346722"/>
      </bottom>
      <diagonal/>
    </border>
    <border>
      <left style="thick">
        <color theme="3" tint="0.39988402966399123"/>
      </left>
      <right style="thin">
        <color theme="3" tint="0.39988402966399123"/>
      </right>
      <top style="thick">
        <color theme="3" tint="0.39985351115451523"/>
      </top>
      <bottom style="thin">
        <color theme="0"/>
      </bottom>
      <diagonal/>
    </border>
    <border>
      <left style="thin">
        <color theme="3" tint="0.39988402966399123"/>
      </left>
      <right style="thin">
        <color theme="3" tint="0.39988402966399123"/>
      </right>
      <top style="thick">
        <color theme="3" tint="0.39985351115451523"/>
      </top>
      <bottom style="thin">
        <color theme="0"/>
      </bottom>
      <diagonal/>
    </border>
    <border>
      <left/>
      <right/>
      <top style="thick">
        <color theme="3" tint="0.39985351115451523"/>
      </top>
      <bottom style="thin">
        <color theme="0"/>
      </bottom>
      <diagonal/>
    </border>
    <border>
      <left/>
      <right style="thick">
        <color theme="3" tint="0.39985351115451523"/>
      </right>
      <top style="thick">
        <color theme="3" tint="0.39985351115451523"/>
      </top>
      <bottom style="thin">
        <color theme="0"/>
      </bottom>
      <diagonal/>
    </border>
    <border>
      <left style="thick">
        <color theme="3" tint="0.39982299264503923"/>
      </left>
      <right style="thick">
        <color theme="3" tint="0.39988402966399123"/>
      </right>
      <top style="thin">
        <color theme="3" tint="0.39991454817346722"/>
      </top>
      <bottom style="thin">
        <color theme="0"/>
      </bottom>
      <diagonal/>
    </border>
    <border>
      <left/>
      <right/>
      <top style="thin">
        <color theme="3" tint="0.39991454817346722"/>
      </top>
      <bottom style="thin">
        <color theme="0"/>
      </bottom>
      <diagonal/>
    </border>
    <border>
      <left style="thick">
        <color theme="3" tint="0.39988402966399123"/>
      </left>
      <right/>
      <top style="thin">
        <color theme="3" tint="0.39991454817346722"/>
      </top>
      <bottom style="thin">
        <color theme="0"/>
      </bottom>
      <diagonal/>
    </border>
    <border>
      <left style="thin">
        <color theme="3" tint="0.39988402966399123"/>
      </left>
      <right style="thin">
        <color theme="3" tint="0.39988402966399123"/>
      </right>
      <top style="thin">
        <color theme="3" tint="0.39991454817346722"/>
      </top>
      <bottom style="thin">
        <color theme="0"/>
      </bottom>
      <diagonal/>
    </border>
    <border>
      <left/>
      <right style="thick">
        <color theme="3" tint="0.39985351115451523"/>
      </right>
      <top style="thin">
        <color theme="3" tint="0.39991454817346722"/>
      </top>
      <bottom style="thin">
        <color theme="0"/>
      </bottom>
      <diagonal/>
    </border>
    <border>
      <left style="thick">
        <color theme="3" tint="0.39988402966399123"/>
      </left>
      <right style="thin">
        <color theme="3" tint="0.39988402966399123"/>
      </right>
      <top style="thin">
        <color theme="0"/>
      </top>
      <bottom style="thin">
        <color theme="3" tint="0.39991454817346722"/>
      </bottom>
      <diagonal/>
    </border>
    <border>
      <left style="thin">
        <color theme="3" tint="0.39988402966399123"/>
      </left>
      <right style="thin">
        <color theme="3" tint="0.39988402966399123"/>
      </right>
      <top style="thin">
        <color theme="0"/>
      </top>
      <bottom style="thin">
        <color theme="3" tint="0.39991454817346722"/>
      </bottom>
      <diagonal/>
    </border>
    <border>
      <left style="thin">
        <color theme="3" tint="0.39988402966399123"/>
      </left>
      <right style="thick">
        <color theme="3" tint="0.39985351115451523"/>
      </right>
      <top style="thin">
        <color theme="0"/>
      </top>
      <bottom style="thin">
        <color theme="3" tint="0.39991454817346722"/>
      </bottom>
      <diagonal/>
    </border>
    <border>
      <left style="thin">
        <color theme="3" tint="0.39988402966399123"/>
      </left>
      <right style="thick">
        <color theme="3" tint="0.39988402966399123"/>
      </right>
      <top style="thin">
        <color theme="0"/>
      </top>
      <bottom style="thin">
        <color theme="3" tint="0.39991454817346722"/>
      </bottom>
      <diagonal/>
    </border>
    <border>
      <left style="thick">
        <color theme="3" tint="0.39991454817346722"/>
      </left>
      <right style="thick">
        <color theme="3" tint="0.39982299264503923"/>
      </right>
      <top style="thin">
        <color theme="0"/>
      </top>
      <bottom style="thin">
        <color theme="3" tint="0.39991454817346722"/>
      </bottom>
      <diagonal/>
    </border>
    <border>
      <left style="thick">
        <color theme="3" tint="0.39991454817346722"/>
      </left>
      <right style="thick">
        <color theme="3" tint="0.39982299264503923"/>
      </right>
      <top style="thin">
        <color theme="3" tint="0.39991454817346722"/>
      </top>
      <bottom style="thin">
        <color theme="0"/>
      </bottom>
      <diagonal/>
    </border>
    <border>
      <left style="thick">
        <color theme="3" tint="0.39988402966399123"/>
      </left>
      <right style="thin">
        <color theme="3" tint="0.39988402966399123"/>
      </right>
      <top style="thin">
        <color theme="3" tint="0.39991454817346722"/>
      </top>
      <bottom style="thin">
        <color theme="0"/>
      </bottom>
      <diagonal/>
    </border>
    <border>
      <left style="thin">
        <color theme="3" tint="0.39988402966399123"/>
      </left>
      <right style="thick">
        <color theme="3" tint="0.39985351115451523"/>
      </right>
      <top style="thin">
        <color theme="3" tint="0.39991454817346722"/>
      </top>
      <bottom style="thin">
        <color theme="0"/>
      </bottom>
      <diagonal/>
    </border>
    <border>
      <left style="thin">
        <color theme="3" tint="0.39988402966399123"/>
      </left>
      <right style="thick">
        <color theme="3" tint="0.39988402966399123"/>
      </right>
      <top style="thin">
        <color theme="3" tint="0.39991454817346722"/>
      </top>
      <bottom style="thin">
        <color theme="0"/>
      </bottom>
      <diagonal/>
    </border>
    <border>
      <left style="thin">
        <color theme="0"/>
      </left>
      <right/>
      <top/>
      <bottom style="medium">
        <color indexed="64"/>
      </bottom>
      <diagonal/>
    </border>
    <border>
      <left style="thin">
        <color theme="0"/>
      </left>
      <right style="thin">
        <color theme="0"/>
      </right>
      <top style="thin">
        <color theme="0"/>
      </top>
      <bottom style="medium">
        <color indexed="64"/>
      </bottom>
      <diagonal/>
    </border>
    <border>
      <left style="thin">
        <color theme="0"/>
      </left>
      <right/>
      <top style="medium">
        <color indexed="64"/>
      </top>
      <bottom/>
      <diagonal/>
    </border>
    <border>
      <left style="thin">
        <color theme="0"/>
      </left>
      <right style="thin">
        <color theme="0"/>
      </right>
      <top style="medium">
        <color indexed="64"/>
      </top>
      <bottom style="thin">
        <color theme="0"/>
      </bottom>
      <diagonal/>
    </border>
    <border>
      <left style="thin">
        <color theme="0"/>
      </left>
      <right style="thin">
        <color theme="0"/>
      </right>
      <top/>
      <bottom style="medium">
        <color indexed="64"/>
      </bottom>
      <diagonal/>
    </border>
    <border>
      <left style="medium">
        <color indexed="64"/>
      </left>
      <right style="thin">
        <color theme="0"/>
      </right>
      <top style="medium">
        <color indexed="64"/>
      </top>
      <bottom style="thin">
        <color theme="0"/>
      </bottom>
      <diagonal/>
    </border>
    <border>
      <left style="thin">
        <color theme="0"/>
      </left>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diagonal/>
    </border>
    <border>
      <left style="thin">
        <color theme="0"/>
      </left>
      <right style="medium">
        <color indexed="64"/>
      </right>
      <top style="thin">
        <color theme="0"/>
      </top>
      <bottom style="thin">
        <color theme="0"/>
      </bottom>
      <diagonal/>
    </border>
    <border>
      <left style="medium">
        <color indexed="64"/>
      </left>
      <right/>
      <top style="thin">
        <color theme="3" tint="0.39994506668294322"/>
      </top>
      <bottom style="thin">
        <color theme="3" tint="0.39994506668294322"/>
      </bottom>
      <diagonal/>
    </border>
    <border>
      <left style="medium">
        <color indexed="64"/>
      </left>
      <right style="thin">
        <color theme="0"/>
      </right>
      <top/>
      <bottom style="thin">
        <color theme="0"/>
      </bottom>
      <diagonal/>
    </border>
    <border>
      <left style="medium">
        <color indexed="64"/>
      </left>
      <right/>
      <top style="thin">
        <color theme="0"/>
      </top>
      <bottom style="thin">
        <color theme="0"/>
      </bottom>
      <diagonal/>
    </border>
    <border>
      <left style="medium">
        <color indexed="64"/>
      </left>
      <right/>
      <top/>
      <bottom style="thin">
        <color theme="0"/>
      </bottom>
      <diagonal/>
    </border>
    <border>
      <left style="thin">
        <color theme="0"/>
      </left>
      <right style="thin">
        <color theme="0"/>
      </right>
      <top style="thin">
        <color theme="3" tint="0.39994506668294322"/>
      </top>
      <bottom style="thin">
        <color theme="0"/>
      </bottom>
      <diagonal/>
    </border>
    <border>
      <left style="thin">
        <color theme="3" tint="0.39994506668294322"/>
      </left>
      <right/>
      <top style="thin">
        <color theme="0"/>
      </top>
      <bottom style="thin">
        <color theme="0"/>
      </bottom>
      <diagonal/>
    </border>
    <border>
      <left style="thin">
        <color theme="3" tint="0.39994506668294322"/>
      </left>
      <right/>
      <top/>
      <bottom style="thin">
        <color theme="0"/>
      </bottom>
      <diagonal/>
    </border>
    <border>
      <left style="thin">
        <color theme="0"/>
      </left>
      <right style="thin">
        <color theme="0"/>
      </right>
      <top style="thin">
        <color theme="3" tint="0.39994506668294322"/>
      </top>
      <bottom style="thin">
        <color theme="3" tint="0.39994506668294322"/>
      </bottom>
      <diagonal/>
    </border>
    <border>
      <left style="medium">
        <color indexed="64"/>
      </left>
      <right style="thin">
        <color theme="3" tint="0.39994506668294322"/>
      </right>
      <top style="thin">
        <color theme="0"/>
      </top>
      <bottom style="thin">
        <color theme="0"/>
      </bottom>
      <diagonal/>
    </border>
    <border>
      <left style="medium">
        <color indexed="64"/>
      </left>
      <right style="thin">
        <color theme="0"/>
      </right>
      <top style="thin">
        <color theme="0"/>
      </top>
      <bottom style="thin">
        <color theme="0"/>
      </bottom>
      <diagonal/>
    </border>
    <border>
      <left style="medium">
        <color indexed="64"/>
      </left>
      <right/>
      <top style="thin">
        <color theme="0"/>
      </top>
      <bottom/>
      <diagonal/>
    </border>
    <border>
      <left style="medium">
        <color indexed="64"/>
      </left>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thick">
        <color theme="3" tint="0.39991454817346722"/>
      </left>
      <right/>
      <top style="thin">
        <color theme="0"/>
      </top>
      <bottom style="thin">
        <color theme="0"/>
      </bottom>
      <diagonal/>
    </border>
    <border>
      <left style="thick">
        <color theme="3" tint="0.39994506668294322"/>
      </left>
      <right/>
      <top style="thin">
        <color theme="0"/>
      </top>
      <bottom/>
      <diagonal/>
    </border>
    <border>
      <left style="thick">
        <color theme="3" tint="0.39994506668294322"/>
      </left>
      <right/>
      <top style="thin">
        <color theme="0"/>
      </top>
      <bottom style="thin">
        <color theme="0"/>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right/>
      <top style="thin">
        <color indexed="64"/>
      </top>
      <bottom style="medium">
        <color indexed="64"/>
      </bottom>
      <diagonal/>
    </border>
    <border>
      <left style="thick">
        <color indexed="64"/>
      </left>
      <right/>
      <top style="thin">
        <color indexed="64"/>
      </top>
      <bottom style="thin">
        <color indexed="64"/>
      </bottom>
      <diagonal/>
    </border>
    <border>
      <left style="thick">
        <color indexed="64"/>
      </left>
      <right style="thin">
        <color indexed="64"/>
      </right>
      <top style="thin">
        <color indexed="64"/>
      </top>
      <bottom style="medium">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style="medium">
        <color indexed="64"/>
      </top>
      <bottom style="medium">
        <color indexed="64"/>
      </bottom>
      <diagonal/>
    </border>
    <border>
      <left style="thin">
        <color indexed="64"/>
      </left>
      <right/>
      <top style="thin">
        <color indexed="64"/>
      </top>
      <bottom/>
      <diagonal/>
    </border>
    <border>
      <left/>
      <right style="medium">
        <color rgb="FF000000"/>
      </right>
      <top style="medium">
        <color indexed="64"/>
      </top>
      <bottom/>
      <diagonal/>
    </border>
    <border>
      <left/>
      <right style="medium">
        <color rgb="FF000000"/>
      </right>
      <top/>
      <bottom/>
      <diagonal/>
    </border>
    <border>
      <left/>
      <right style="medium">
        <color rgb="FF000000"/>
      </right>
      <top/>
      <bottom style="medium">
        <color indexed="64"/>
      </bottom>
      <diagonal/>
    </border>
  </borders>
  <cellStyleXfs count="8">
    <xf numFmtId="0" fontId="0" fillId="0" borderId="0"/>
    <xf numFmtId="9" fontId="6" fillId="0" borderId="0" applyFont="0" applyFill="0" applyBorder="0" applyAlignment="0" applyProtection="0"/>
    <xf numFmtId="0" fontId="5" fillId="0" borderId="0"/>
    <xf numFmtId="0" fontId="4" fillId="0" borderId="0"/>
    <xf numFmtId="0" fontId="35" fillId="0" borderId="0" applyNumberFormat="0" applyFill="0" applyBorder="0" applyAlignment="0" applyProtection="0"/>
    <xf numFmtId="0" fontId="6" fillId="0" borderId="0"/>
    <xf numFmtId="0" fontId="3" fillId="0" borderId="0"/>
    <xf numFmtId="0" fontId="45" fillId="0" borderId="0" applyNumberFormat="0" applyFill="0" applyBorder="0" applyAlignment="0" applyProtection="0"/>
  </cellStyleXfs>
  <cellXfs count="754">
    <xf numFmtId="0" fontId="0" fillId="0" borderId="0" xfId="0"/>
    <xf numFmtId="0" fontId="7" fillId="0" borderId="0" xfId="0" applyFont="1" applyProtection="1">
      <protection locked="0"/>
    </xf>
    <xf numFmtId="0" fontId="9" fillId="0" borderId="0" xfId="0" applyFont="1"/>
    <xf numFmtId="0" fontId="0" fillId="0" borderId="0" xfId="0" applyAlignment="1">
      <alignment horizontal="center"/>
    </xf>
    <xf numFmtId="0" fontId="7" fillId="0" borderId="0" xfId="0" applyFont="1"/>
    <xf numFmtId="0" fontId="14" fillId="0" borderId="0" xfId="0" applyFont="1"/>
    <xf numFmtId="0" fontId="8" fillId="0" borderId="0" xfId="0" applyFont="1" applyAlignment="1">
      <alignment horizontal="right"/>
    </xf>
    <xf numFmtId="4" fontId="8" fillId="0" borderId="0" xfId="0" applyNumberFormat="1" applyFont="1" applyAlignment="1">
      <alignment horizontal="right"/>
    </xf>
    <xf numFmtId="0" fontId="12" fillId="0" borderId="10" xfId="0" applyFont="1" applyBorder="1"/>
    <xf numFmtId="0" fontId="8" fillId="0" borderId="11" xfId="0" applyFont="1" applyBorder="1" applyAlignment="1">
      <alignment horizontal="center" wrapText="1"/>
    </xf>
    <xf numFmtId="0" fontId="11" fillId="0" borderId="9" xfId="0" applyFont="1" applyBorder="1" applyAlignment="1">
      <alignment wrapText="1"/>
    </xf>
    <xf numFmtId="3" fontId="11" fillId="0" borderId="0" xfId="0" applyNumberFormat="1" applyFont="1" applyAlignment="1">
      <alignment wrapText="1"/>
    </xf>
    <xf numFmtId="0" fontId="13" fillId="0" borderId="0" xfId="0" applyFont="1" applyAlignment="1">
      <alignment horizontal="center"/>
    </xf>
    <xf numFmtId="0" fontId="11" fillId="0" borderId="0" xfId="0" applyFont="1" applyAlignment="1">
      <alignment wrapText="1"/>
    </xf>
    <xf numFmtId="0" fontId="15" fillId="0" borderId="9" xfId="0" applyFont="1" applyBorder="1" applyAlignment="1">
      <alignment wrapText="1"/>
    </xf>
    <xf numFmtId="0" fontId="15" fillId="0" borderId="0" xfId="0" applyFont="1" applyAlignment="1">
      <alignment wrapText="1"/>
    </xf>
    <xf numFmtId="9" fontId="8" fillId="0" borderId="0" xfId="0" applyNumberFormat="1" applyFont="1" applyAlignment="1">
      <alignment horizontal="right"/>
    </xf>
    <xf numFmtId="0" fontId="11" fillId="0" borderId="0" xfId="0" applyFont="1"/>
    <xf numFmtId="0" fontId="13" fillId="0" borderId="12" xfId="0" applyFont="1" applyBorder="1" applyAlignment="1">
      <alignment horizontal="center"/>
    </xf>
    <xf numFmtId="0" fontId="8" fillId="0" borderId="0" xfId="0" applyFont="1" applyAlignment="1">
      <alignment horizontal="center" wrapText="1"/>
    </xf>
    <xf numFmtId="0" fontId="16" fillId="0" borderId="0" xfId="0" applyFont="1"/>
    <xf numFmtId="0" fontId="8" fillId="0" borderId="13" xfId="0" applyFont="1" applyBorder="1" applyAlignment="1">
      <alignment horizontal="center" wrapText="1"/>
    </xf>
    <xf numFmtId="0" fontId="8" fillId="0" borderId="13" xfId="0" applyFont="1" applyBorder="1" applyAlignment="1">
      <alignment horizontal="center"/>
    </xf>
    <xf numFmtId="40" fontId="10" fillId="3" borderId="14" xfId="0" applyNumberFormat="1" applyFont="1" applyFill="1" applyBorder="1" applyAlignment="1" applyProtection="1">
      <alignment wrapText="1"/>
      <protection locked="0"/>
    </xf>
    <xf numFmtId="40" fontId="10" fillId="3" borderId="13" xfId="0" applyNumberFormat="1" applyFont="1" applyFill="1" applyBorder="1" applyAlignment="1" applyProtection="1">
      <alignment wrapText="1"/>
      <protection locked="0"/>
    </xf>
    <xf numFmtId="40" fontId="10" fillId="3" borderId="15" xfId="0" applyNumberFormat="1" applyFont="1" applyFill="1" applyBorder="1" applyAlignment="1">
      <alignment wrapText="1"/>
    </xf>
    <xf numFmtId="40" fontId="10" fillId="3" borderId="16" xfId="0" applyNumberFormat="1" applyFont="1" applyFill="1" applyBorder="1" applyAlignment="1" applyProtection="1">
      <alignment wrapText="1"/>
      <protection locked="0"/>
    </xf>
    <xf numFmtId="40" fontId="10" fillId="3" borderId="0" xfId="0" applyNumberFormat="1" applyFont="1" applyFill="1" applyAlignment="1" applyProtection="1">
      <alignment wrapText="1"/>
      <protection locked="0"/>
    </xf>
    <xf numFmtId="40" fontId="10" fillId="3" borderId="17" xfId="0" applyNumberFormat="1" applyFont="1" applyFill="1" applyBorder="1" applyAlignment="1">
      <alignment wrapText="1"/>
    </xf>
    <xf numFmtId="40" fontId="10" fillId="3" borderId="16" xfId="0" applyNumberFormat="1" applyFont="1" applyFill="1" applyBorder="1" applyAlignment="1">
      <alignment wrapText="1"/>
    </xf>
    <xf numFmtId="40" fontId="10" fillId="3" borderId="0" xfId="0" applyNumberFormat="1" applyFont="1" applyFill="1" applyAlignment="1">
      <alignment wrapText="1"/>
    </xf>
    <xf numFmtId="40" fontId="8" fillId="3" borderId="18" xfId="0" applyNumberFormat="1" applyFont="1" applyFill="1" applyBorder="1" applyAlignment="1">
      <alignment wrapText="1"/>
    </xf>
    <xf numFmtId="40" fontId="8" fillId="3" borderId="19" xfId="0" applyNumberFormat="1" applyFont="1" applyFill="1" applyBorder="1" applyAlignment="1">
      <alignment wrapText="1"/>
    </xf>
    <xf numFmtId="40" fontId="8" fillId="3" borderId="20" xfId="0" applyNumberFormat="1" applyFont="1" applyFill="1" applyBorder="1" applyAlignment="1">
      <alignment wrapText="1"/>
    </xf>
    <xf numFmtId="0" fontId="17" fillId="0" borderId="0" xfId="0" applyFont="1"/>
    <xf numFmtId="0" fontId="13" fillId="0" borderId="24" xfId="0" applyFont="1" applyBorder="1" applyAlignment="1">
      <alignment horizontal="center"/>
    </xf>
    <xf numFmtId="0" fontId="18" fillId="0" borderId="0" xfId="0" applyFont="1"/>
    <xf numFmtId="3" fontId="11" fillId="0" borderId="1" xfId="0" applyNumberFormat="1" applyFont="1" applyBorder="1" applyAlignment="1">
      <alignment wrapText="1"/>
    </xf>
    <xf numFmtId="3" fontId="11" fillId="0" borderId="3" xfId="0" applyNumberFormat="1" applyFont="1" applyBorder="1" applyAlignment="1">
      <alignment wrapText="1"/>
    </xf>
    <xf numFmtId="0" fontId="12" fillId="0" borderId="0" xfId="0" applyFont="1"/>
    <xf numFmtId="3" fontId="7" fillId="0" borderId="0" xfId="0" applyNumberFormat="1" applyFont="1"/>
    <xf numFmtId="3" fontId="7" fillId="0" borderId="0" xfId="0" quotePrefix="1" applyNumberFormat="1" applyFont="1"/>
    <xf numFmtId="3" fontId="7" fillId="5" borderId="0" xfId="0" applyNumberFormat="1" applyFont="1" applyFill="1"/>
    <xf numFmtId="3" fontId="7" fillId="6" borderId="0" xfId="0" applyNumberFormat="1" applyFont="1" applyFill="1"/>
    <xf numFmtId="0" fontId="22" fillId="0" borderId="0" xfId="0" applyFont="1"/>
    <xf numFmtId="0" fontId="23" fillId="0" borderId="0" xfId="0" applyFont="1" applyAlignment="1">
      <alignment horizontal="right"/>
    </xf>
    <xf numFmtId="0" fontId="22" fillId="0" borderId="0" xfId="0" applyFont="1" applyProtection="1">
      <protection locked="0"/>
    </xf>
    <xf numFmtId="0" fontId="23" fillId="0" borderId="0" xfId="0" applyFont="1" applyProtection="1">
      <protection locked="0"/>
    </xf>
    <xf numFmtId="0" fontId="4" fillId="0" borderId="0" xfId="3" applyProtection="1">
      <protection locked="0"/>
    </xf>
    <xf numFmtId="0" fontId="23" fillId="0" borderId="0" xfId="0" applyFont="1"/>
    <xf numFmtId="0" fontId="4" fillId="0" borderId="0" xfId="3"/>
    <xf numFmtId="0" fontId="23" fillId="0" borderId="0" xfId="0" applyFont="1" applyAlignment="1">
      <alignment horizontal="center"/>
    </xf>
    <xf numFmtId="3" fontId="22" fillId="0" borderId="0" xfId="0" applyNumberFormat="1" applyFont="1"/>
    <xf numFmtId="164" fontId="22" fillId="0" borderId="0" xfId="0" applyNumberFormat="1" applyFont="1"/>
    <xf numFmtId="166" fontId="23" fillId="0" borderId="0" xfId="0" applyNumberFormat="1" applyFont="1"/>
    <xf numFmtId="166" fontId="22" fillId="0" borderId="0" xfId="0" applyNumberFormat="1" applyFont="1"/>
    <xf numFmtId="0" fontId="3" fillId="0" borderId="0" xfId="6" applyProtection="1">
      <protection locked="0"/>
    </xf>
    <xf numFmtId="0" fontId="3" fillId="7" borderId="45" xfId="6" applyFill="1" applyBorder="1" applyAlignment="1">
      <alignment horizontal="center" vertical="center" wrapText="1"/>
    </xf>
    <xf numFmtId="0" fontId="3" fillId="7" borderId="29" xfId="6" applyFill="1" applyBorder="1" applyAlignment="1">
      <alignment horizontal="center" vertical="center" wrapText="1"/>
    </xf>
    <xf numFmtId="0" fontId="3" fillId="7" borderId="30" xfId="6" applyFill="1" applyBorder="1" applyAlignment="1">
      <alignment horizontal="center" vertical="center" wrapText="1"/>
    </xf>
    <xf numFmtId="0" fontId="28" fillId="7" borderId="33" xfId="6" applyFont="1" applyFill="1" applyBorder="1" applyAlignment="1">
      <alignment horizontal="center" vertical="center" wrapText="1"/>
    </xf>
    <xf numFmtId="0" fontId="3" fillId="7" borderId="41" xfId="6" applyFill="1" applyBorder="1" applyAlignment="1">
      <alignment horizontal="center" vertical="center" wrapText="1"/>
    </xf>
    <xf numFmtId="0" fontId="3" fillId="0" borderId="0" xfId="6"/>
    <xf numFmtId="1" fontId="3" fillId="0" borderId="48" xfId="6" applyNumberFormat="1" applyBorder="1" applyAlignment="1">
      <alignment horizontal="left" vertical="center"/>
    </xf>
    <xf numFmtId="3" fontId="22" fillId="0" borderId="25" xfId="0" applyNumberFormat="1" applyFont="1" applyBorder="1" applyAlignment="1">
      <alignment horizontal="right" vertical="center"/>
    </xf>
    <xf numFmtId="3" fontId="22" fillId="0" borderId="2" xfId="0" applyNumberFormat="1" applyFont="1" applyBorder="1" applyAlignment="1">
      <alignment horizontal="right" vertical="center"/>
    </xf>
    <xf numFmtId="3" fontId="28" fillId="8" borderId="27" xfId="6" applyNumberFormat="1" applyFont="1" applyFill="1" applyBorder="1" applyAlignment="1">
      <alignment horizontal="right" vertical="center"/>
    </xf>
    <xf numFmtId="3" fontId="3" fillId="0" borderId="25" xfId="6" applyNumberFormat="1" applyBorder="1" applyAlignment="1">
      <alignment horizontal="right" vertical="center"/>
    </xf>
    <xf numFmtId="3" fontId="3" fillId="0" borderId="2" xfId="6" applyNumberFormat="1" applyBorder="1" applyAlignment="1">
      <alignment horizontal="right" vertical="center"/>
    </xf>
    <xf numFmtId="3" fontId="3" fillId="0" borderId="8" xfId="6" applyNumberFormat="1" applyBorder="1" applyAlignment="1">
      <alignment horizontal="right" vertical="center"/>
    </xf>
    <xf numFmtId="3" fontId="3" fillId="0" borderId="7" xfId="6" applyNumberFormat="1" applyBorder="1" applyAlignment="1">
      <alignment horizontal="right" vertical="center"/>
    </xf>
    <xf numFmtId="3" fontId="3" fillId="8" borderId="2" xfId="6" applyNumberFormat="1" applyFill="1" applyBorder="1" applyAlignment="1">
      <alignment horizontal="right" vertical="center"/>
    </xf>
    <xf numFmtId="3" fontId="28" fillId="8" borderId="25" xfId="6" applyNumberFormat="1" applyFont="1" applyFill="1" applyBorder="1" applyAlignment="1">
      <alignment horizontal="right" vertical="center"/>
    </xf>
    <xf numFmtId="3" fontId="28" fillId="8" borderId="2" xfId="6" applyNumberFormat="1" applyFont="1" applyFill="1" applyBorder="1" applyAlignment="1">
      <alignment horizontal="right" vertical="center"/>
    </xf>
    <xf numFmtId="3" fontId="28" fillId="4" borderId="2" xfId="6" applyNumberFormat="1" applyFont="1" applyFill="1" applyBorder="1" applyAlignment="1">
      <alignment horizontal="right" vertical="center"/>
    </xf>
    <xf numFmtId="3" fontId="28" fillId="4" borderId="27" xfId="6" applyNumberFormat="1" applyFont="1" applyFill="1" applyBorder="1" applyAlignment="1">
      <alignment horizontal="right" vertical="center"/>
    </xf>
    <xf numFmtId="3" fontId="3" fillId="8" borderId="1" xfId="6" applyNumberFormat="1" applyFill="1" applyBorder="1" applyAlignment="1">
      <alignment horizontal="right" vertical="center"/>
    </xf>
    <xf numFmtId="3" fontId="28" fillId="8" borderId="32" xfId="6" applyNumberFormat="1" applyFont="1" applyFill="1" applyBorder="1" applyAlignment="1">
      <alignment horizontal="right" vertical="center"/>
    </xf>
    <xf numFmtId="3" fontId="28" fillId="8" borderId="40" xfId="6" applyNumberFormat="1" applyFont="1" applyFill="1" applyBorder="1" applyAlignment="1">
      <alignment horizontal="right" vertical="center"/>
    </xf>
    <xf numFmtId="3" fontId="3" fillId="8" borderId="5" xfId="6" applyNumberFormat="1" applyFill="1" applyBorder="1" applyAlignment="1">
      <alignment horizontal="right" vertical="center"/>
    </xf>
    <xf numFmtId="3" fontId="28" fillId="8" borderId="36" xfId="6" applyNumberFormat="1" applyFont="1" applyFill="1" applyBorder="1" applyAlignment="1">
      <alignment horizontal="right" vertical="center"/>
    </xf>
    <xf numFmtId="0" fontId="28" fillId="8" borderId="45" xfId="6" applyFont="1" applyFill="1" applyBorder="1" applyAlignment="1">
      <alignment horizontal="center" vertical="center"/>
    </xf>
    <xf numFmtId="3" fontId="28" fillId="8" borderId="37" xfId="6" applyNumberFormat="1" applyFont="1" applyFill="1" applyBorder="1" applyAlignment="1">
      <alignment horizontal="right" vertical="center"/>
    </xf>
    <xf numFmtId="3" fontId="28" fillId="8" borderId="38" xfId="6" applyNumberFormat="1" applyFont="1" applyFill="1" applyBorder="1" applyAlignment="1">
      <alignment horizontal="right" vertical="center"/>
    </xf>
    <xf numFmtId="3" fontId="28" fillId="8" borderId="39" xfId="6" applyNumberFormat="1" applyFont="1" applyFill="1" applyBorder="1" applyAlignment="1">
      <alignment horizontal="right" vertical="center"/>
    </xf>
    <xf numFmtId="3" fontId="28" fillId="8" borderId="45" xfId="6" applyNumberFormat="1" applyFont="1" applyFill="1" applyBorder="1" applyAlignment="1">
      <alignment horizontal="right" vertical="center"/>
    </xf>
    <xf numFmtId="3" fontId="28" fillId="8" borderId="22" xfId="6" applyNumberFormat="1" applyFont="1" applyFill="1" applyBorder="1" applyAlignment="1">
      <alignment horizontal="right" vertical="center"/>
    </xf>
    <xf numFmtId="3" fontId="28" fillId="4" borderId="38" xfId="6" applyNumberFormat="1" applyFont="1" applyFill="1" applyBorder="1" applyAlignment="1">
      <alignment horizontal="right" vertical="center"/>
    </xf>
    <xf numFmtId="0" fontId="28" fillId="0" borderId="0" xfId="6" applyFont="1" applyProtection="1">
      <protection locked="0"/>
    </xf>
    <xf numFmtId="3" fontId="28" fillId="0" borderId="48" xfId="6" applyNumberFormat="1" applyFont="1" applyBorder="1" applyAlignment="1">
      <alignment horizontal="right" vertical="center"/>
    </xf>
    <xf numFmtId="3" fontId="28" fillId="4" borderId="39" xfId="6" applyNumberFormat="1" applyFont="1" applyFill="1" applyBorder="1" applyAlignment="1">
      <alignment horizontal="right" vertical="center"/>
    </xf>
    <xf numFmtId="0" fontId="2" fillId="7" borderId="30" xfId="6" applyFont="1" applyFill="1" applyBorder="1" applyAlignment="1">
      <alignment horizontal="center" vertical="center" wrapText="1"/>
    </xf>
    <xf numFmtId="0" fontId="2" fillId="7" borderId="19" xfId="6" applyFont="1" applyFill="1" applyBorder="1" applyAlignment="1">
      <alignment horizontal="center" vertical="center" wrapText="1"/>
    </xf>
    <xf numFmtId="0" fontId="2" fillId="7" borderId="41" xfId="6" applyFont="1" applyFill="1" applyBorder="1" applyAlignment="1">
      <alignment horizontal="center" vertical="center" wrapText="1"/>
    </xf>
    <xf numFmtId="3" fontId="22" fillId="0" borderId="0" xfId="0" applyNumberFormat="1" applyFont="1" applyAlignment="1">
      <alignment horizontal="right" vertical="center"/>
    </xf>
    <xf numFmtId="3" fontId="23" fillId="0" borderId="0" xfId="0" applyNumberFormat="1" applyFont="1"/>
    <xf numFmtId="166" fontId="22" fillId="0" borderId="53" xfId="0" applyNumberFormat="1" applyFont="1" applyBorder="1"/>
    <xf numFmtId="166" fontId="23" fillId="0" borderId="53" xfId="0" applyNumberFormat="1" applyFont="1" applyBorder="1"/>
    <xf numFmtId="164" fontId="22" fillId="0" borderId="53" xfId="0" applyNumberFormat="1" applyFont="1" applyBorder="1"/>
    <xf numFmtId="3" fontId="22" fillId="0" borderId="52" xfId="0" applyNumberFormat="1" applyFont="1" applyBorder="1"/>
    <xf numFmtId="3" fontId="23" fillId="0" borderId="60" xfId="0" applyNumberFormat="1" applyFont="1" applyBorder="1"/>
    <xf numFmtId="166" fontId="26" fillId="0" borderId="60" xfId="0" applyNumberFormat="1" applyFont="1" applyBorder="1"/>
    <xf numFmtId="166" fontId="23" fillId="0" borderId="60" xfId="0" applyNumberFormat="1" applyFont="1" applyBorder="1"/>
    <xf numFmtId="164" fontId="26" fillId="0" borderId="60" xfId="0" applyNumberFormat="1" applyFont="1" applyBorder="1"/>
    <xf numFmtId="3" fontId="22" fillId="0" borderId="67" xfId="0" applyNumberFormat="1" applyFont="1" applyBorder="1"/>
    <xf numFmtId="0" fontId="22" fillId="0" borderId="60" xfId="0" applyFont="1" applyBorder="1"/>
    <xf numFmtId="0" fontId="22" fillId="0" borderId="68" xfId="0" applyFont="1" applyBorder="1"/>
    <xf numFmtId="3" fontId="23" fillId="0" borderId="68" xfId="0" applyNumberFormat="1" applyFont="1" applyBorder="1"/>
    <xf numFmtId="3" fontId="22" fillId="0" borderId="62" xfId="0" applyNumberFormat="1" applyFont="1" applyBorder="1"/>
    <xf numFmtId="3" fontId="22" fillId="0" borderId="63" xfId="0" applyNumberFormat="1" applyFont="1" applyBorder="1"/>
    <xf numFmtId="3" fontId="22" fillId="0" borderId="70" xfId="0" applyNumberFormat="1" applyFont="1" applyBorder="1" applyAlignment="1">
      <alignment horizontal="right" vertical="center"/>
    </xf>
    <xf numFmtId="3" fontId="22" fillId="0" borderId="71" xfId="0" applyNumberFormat="1" applyFont="1" applyBorder="1" applyAlignment="1">
      <alignment horizontal="right" vertical="center"/>
    </xf>
    <xf numFmtId="3" fontId="22" fillId="0" borderId="72" xfId="0" applyNumberFormat="1" applyFont="1" applyBorder="1" applyAlignment="1">
      <alignment horizontal="right" vertical="center"/>
    </xf>
    <xf numFmtId="3" fontId="22" fillId="0" borderId="73" xfId="0" applyNumberFormat="1" applyFont="1" applyBorder="1" applyAlignment="1">
      <alignment horizontal="right" vertical="center"/>
    </xf>
    <xf numFmtId="3" fontId="22" fillId="0" borderId="74" xfId="0" applyNumberFormat="1" applyFont="1" applyBorder="1" applyAlignment="1">
      <alignment horizontal="right" vertical="center"/>
    </xf>
    <xf numFmtId="3" fontId="22" fillId="0" borderId="75" xfId="0" applyNumberFormat="1" applyFont="1" applyBorder="1" applyAlignment="1">
      <alignment horizontal="right" vertical="center"/>
    </xf>
    <xf numFmtId="3" fontId="22" fillId="0" borderId="77" xfId="0" applyNumberFormat="1" applyFont="1" applyBorder="1" applyAlignment="1">
      <alignment horizontal="right" vertical="center"/>
    </xf>
    <xf numFmtId="3" fontId="22" fillId="0" borderId="50" xfId="0" applyNumberFormat="1" applyFont="1" applyBorder="1" applyAlignment="1">
      <alignment horizontal="right" vertical="center"/>
    </xf>
    <xf numFmtId="3" fontId="22" fillId="0" borderId="78" xfId="0" applyNumberFormat="1" applyFont="1" applyBorder="1" applyAlignment="1">
      <alignment horizontal="right" vertical="center"/>
    </xf>
    <xf numFmtId="3" fontId="22" fillId="0" borderId="79" xfId="0" applyNumberFormat="1" applyFont="1" applyBorder="1" applyAlignment="1">
      <alignment horizontal="right" vertical="center"/>
    </xf>
    <xf numFmtId="3" fontId="22" fillId="0" borderId="80" xfId="0" applyNumberFormat="1" applyFont="1" applyBorder="1" applyAlignment="1">
      <alignment horizontal="right" vertical="center"/>
    </xf>
    <xf numFmtId="0" fontId="23" fillId="0" borderId="83" xfId="0" applyFont="1" applyBorder="1" applyAlignment="1">
      <alignment horizontal="right"/>
    </xf>
    <xf numFmtId="0" fontId="39" fillId="0" borderId="0" xfId="0" applyFont="1" applyAlignment="1">
      <alignment horizontal="right"/>
    </xf>
    <xf numFmtId="3" fontId="23" fillId="0" borderId="53" xfId="0" applyNumberFormat="1" applyFont="1" applyBorder="1" applyAlignment="1">
      <alignment horizontal="right"/>
    </xf>
    <xf numFmtId="0" fontId="22" fillId="0" borderId="94" xfId="0" applyFont="1" applyBorder="1"/>
    <xf numFmtId="0" fontId="23" fillId="0" borderId="53" xfId="0" applyFont="1" applyBorder="1" applyAlignment="1">
      <alignment horizontal="right"/>
    </xf>
    <xf numFmtId="3" fontId="37" fillId="0" borderId="53" xfId="0" applyNumberFormat="1" applyFont="1" applyBorder="1" applyAlignment="1">
      <alignment horizontal="right"/>
    </xf>
    <xf numFmtId="3" fontId="22" fillId="0" borderId="53" xfId="0" applyNumberFormat="1" applyFont="1" applyBorder="1" applyAlignment="1">
      <alignment horizontal="right"/>
    </xf>
    <xf numFmtId="0" fontId="22" fillId="0" borderId="53" xfId="0" applyFont="1" applyBorder="1" applyAlignment="1">
      <alignment horizontal="right"/>
    </xf>
    <xf numFmtId="0" fontId="38" fillId="0" borderId="0" xfId="0" applyFont="1" applyAlignment="1">
      <alignment horizontal="left"/>
    </xf>
    <xf numFmtId="3" fontId="23" fillId="0" borderId="90" xfId="0" applyNumberFormat="1" applyFont="1" applyBorder="1" applyAlignment="1">
      <alignment horizontal="right"/>
    </xf>
    <xf numFmtId="0" fontId="22" fillId="0" borderId="90" xfId="0" applyFont="1" applyBorder="1" applyAlignment="1">
      <alignment horizontal="right"/>
    </xf>
    <xf numFmtId="2" fontId="23" fillId="0" borderId="0" xfId="0" applyNumberFormat="1" applyFont="1" applyAlignment="1">
      <alignment horizontal="left"/>
    </xf>
    <xf numFmtId="0" fontId="23" fillId="0" borderId="93" xfId="0" applyFont="1" applyBorder="1" applyAlignment="1">
      <alignment horizontal="center"/>
    </xf>
    <xf numFmtId="3" fontId="39" fillId="0" borderId="96" xfId="0" applyNumberFormat="1" applyFont="1" applyBorder="1" applyAlignment="1">
      <alignment horizontal="right"/>
    </xf>
    <xf numFmtId="0" fontId="22" fillId="0" borderId="98" xfId="0" applyFont="1" applyBorder="1" applyAlignment="1">
      <alignment horizontal="right"/>
    </xf>
    <xf numFmtId="3" fontId="39" fillId="0" borderId="99" xfId="0" applyNumberFormat="1" applyFont="1" applyBorder="1" applyAlignment="1">
      <alignment horizontal="right"/>
    </xf>
    <xf numFmtId="3" fontId="22" fillId="0" borderId="99" xfId="0" applyNumberFormat="1" applyFont="1" applyBorder="1" applyAlignment="1">
      <alignment horizontal="right" vertical="center"/>
    </xf>
    <xf numFmtId="3" fontId="39" fillId="0" borderId="99" xfId="0" applyNumberFormat="1" applyFont="1" applyBorder="1" applyAlignment="1">
      <alignment horizontal="right" vertical="center"/>
    </xf>
    <xf numFmtId="3" fontId="23" fillId="0" borderId="61" xfId="0" applyNumberFormat="1" applyFont="1" applyBorder="1" applyAlignment="1">
      <alignment horizontal="right"/>
    </xf>
    <xf numFmtId="3" fontId="23" fillId="0" borderId="101" xfId="0" applyNumberFormat="1" applyFont="1" applyBorder="1" applyAlignment="1">
      <alignment horizontal="right"/>
    </xf>
    <xf numFmtId="0" fontId="23" fillId="0" borderId="102" xfId="0" applyFont="1" applyBorder="1" applyAlignment="1">
      <alignment horizontal="right"/>
    </xf>
    <xf numFmtId="0" fontId="22" fillId="0" borderId="103" xfId="0" applyFont="1" applyBorder="1"/>
    <xf numFmtId="3" fontId="23" fillId="0" borderId="101" xfId="0" applyNumberFormat="1" applyFont="1" applyBorder="1"/>
    <xf numFmtId="0" fontId="23" fillId="0" borderId="101" xfId="0" applyFont="1" applyBorder="1"/>
    <xf numFmtId="0" fontId="22" fillId="0" borderId="101" xfId="0" applyFont="1" applyBorder="1"/>
    <xf numFmtId="0" fontId="22" fillId="0" borderId="106" xfId="0" applyFont="1" applyBorder="1"/>
    <xf numFmtId="3" fontId="23" fillId="0" borderId="108" xfId="0" applyNumberFormat="1" applyFont="1" applyBorder="1" applyAlignment="1">
      <alignment horizontal="right"/>
    </xf>
    <xf numFmtId="3" fontId="37" fillId="0" borderId="108" xfId="0" applyNumberFormat="1" applyFont="1" applyBorder="1" applyAlignment="1">
      <alignment horizontal="right"/>
    </xf>
    <xf numFmtId="3" fontId="22" fillId="0" borderId="108" xfId="0" applyNumberFormat="1" applyFont="1" applyBorder="1" applyAlignment="1">
      <alignment horizontal="right"/>
    </xf>
    <xf numFmtId="3" fontId="39" fillId="0" borderId="108" xfId="0" applyNumberFormat="1" applyFont="1" applyBorder="1" applyAlignment="1">
      <alignment horizontal="right"/>
    </xf>
    <xf numFmtId="0" fontId="23" fillId="0" borderId="108" xfId="0" applyFont="1" applyBorder="1" applyAlignment="1">
      <alignment horizontal="center"/>
    </xf>
    <xf numFmtId="0" fontId="23" fillId="0" borderId="110" xfId="0" applyFont="1" applyBorder="1" applyAlignment="1">
      <alignment horizontal="center"/>
    </xf>
    <xf numFmtId="3" fontId="22" fillId="0" borderId="108" xfId="0" applyNumberFormat="1" applyFont="1" applyBorder="1" applyAlignment="1">
      <alignment horizontal="right" vertical="center"/>
    </xf>
    <xf numFmtId="3" fontId="39" fillId="0" borderId="108" xfId="0" applyNumberFormat="1" applyFont="1" applyBorder="1" applyAlignment="1">
      <alignment horizontal="right" vertical="center"/>
    </xf>
    <xf numFmtId="0" fontId="23" fillId="0" borderId="111" xfId="0" applyFont="1" applyBorder="1" applyAlignment="1">
      <alignment horizontal="right"/>
    </xf>
    <xf numFmtId="0" fontId="24" fillId="0" borderId="114" xfId="0" applyFont="1" applyBorder="1" applyAlignment="1">
      <alignment horizontal="left"/>
    </xf>
    <xf numFmtId="0" fontId="22" fillId="0" borderId="115" xfId="0" applyFont="1" applyBorder="1"/>
    <xf numFmtId="0" fontId="23" fillId="0" borderId="115" xfId="0" applyFont="1" applyBorder="1"/>
    <xf numFmtId="0" fontId="22" fillId="0" borderId="116" xfId="0" applyFont="1" applyBorder="1"/>
    <xf numFmtId="0" fontId="22" fillId="0" borderId="117" xfId="0" applyFont="1" applyBorder="1"/>
    <xf numFmtId="0" fontId="22" fillId="0" borderId="118" xfId="0" applyFont="1" applyBorder="1"/>
    <xf numFmtId="0" fontId="39" fillId="0" borderId="119" xfId="0" applyFont="1" applyBorder="1"/>
    <xf numFmtId="0" fontId="22" fillId="0" borderId="120" xfId="0" applyFont="1" applyBorder="1"/>
    <xf numFmtId="0" fontId="22" fillId="0" borderId="121" xfId="0" applyFont="1" applyBorder="1"/>
    <xf numFmtId="0" fontId="23" fillId="0" borderId="118" xfId="0" applyFont="1" applyBorder="1"/>
    <xf numFmtId="0" fontId="22" fillId="0" borderId="122" xfId="0" applyFont="1" applyBorder="1"/>
    <xf numFmtId="0" fontId="23" fillId="0" borderId="118" xfId="0" applyFont="1" applyBorder="1" applyAlignment="1">
      <alignment horizontal="center"/>
    </xf>
    <xf numFmtId="2" fontId="23" fillId="0" borderId="118" xfId="0" applyNumberFormat="1" applyFont="1" applyBorder="1" applyAlignment="1">
      <alignment horizontal="center"/>
    </xf>
    <xf numFmtId="0" fontId="23" fillId="0" borderId="118" xfId="0" applyFont="1" applyBorder="1" applyAlignment="1">
      <alignment horizontal="right"/>
    </xf>
    <xf numFmtId="0" fontId="38" fillId="0" borderId="118" xfId="0" applyFont="1" applyBorder="1" applyAlignment="1">
      <alignment horizontal="right"/>
    </xf>
    <xf numFmtId="0" fontId="23" fillId="0" borderId="120" xfId="0" applyFont="1" applyBorder="1" applyAlignment="1">
      <alignment horizontal="right"/>
    </xf>
    <xf numFmtId="0" fontId="22" fillId="0" borderId="123" xfId="0" applyFont="1" applyBorder="1"/>
    <xf numFmtId="0" fontId="22" fillId="0" borderId="124" xfId="0" applyFont="1" applyBorder="1" applyAlignment="1">
      <alignment horizontal="right"/>
    </xf>
    <xf numFmtId="0" fontId="22" fillId="0" borderId="125" xfId="0" applyFont="1" applyBorder="1"/>
    <xf numFmtId="0" fontId="22" fillId="0" borderId="121" xfId="0" applyFont="1" applyBorder="1" applyAlignment="1">
      <alignment horizontal="right"/>
    </xf>
    <xf numFmtId="3" fontId="23" fillId="0" borderId="90" xfId="0" applyNumberFormat="1" applyFont="1" applyBorder="1"/>
    <xf numFmtId="0" fontId="23" fillId="0" borderId="90" xfId="0" applyFont="1" applyBorder="1"/>
    <xf numFmtId="0" fontId="23" fillId="0" borderId="91" xfId="0" applyFont="1" applyBorder="1"/>
    <xf numFmtId="0" fontId="22" fillId="0" borderId="124" xfId="0" applyFont="1" applyBorder="1"/>
    <xf numFmtId="3" fontId="22" fillId="0" borderId="129" xfId="0" applyNumberFormat="1" applyFont="1" applyBorder="1"/>
    <xf numFmtId="3" fontId="22" fillId="0" borderId="118" xfId="0" applyNumberFormat="1" applyFont="1" applyBorder="1"/>
    <xf numFmtId="0" fontId="23" fillId="0" borderId="131" xfId="0" applyFont="1" applyBorder="1" applyAlignment="1">
      <alignment horizontal="center"/>
    </xf>
    <xf numFmtId="0" fontId="22" fillId="0" borderId="131" xfId="0" applyFont="1" applyBorder="1"/>
    <xf numFmtId="3" fontId="22" fillId="0" borderId="124" xfId="0" applyNumberFormat="1" applyFont="1" applyBorder="1"/>
    <xf numFmtId="0" fontId="23" fillId="0" borderId="124" xfId="0" applyFont="1" applyBorder="1" applyAlignment="1">
      <alignment horizontal="center"/>
    </xf>
    <xf numFmtId="2" fontId="23" fillId="0" borderId="124" xfId="0" applyNumberFormat="1" applyFont="1" applyBorder="1" applyAlignment="1">
      <alignment horizontal="center"/>
    </xf>
    <xf numFmtId="0" fontId="22" fillId="0" borderId="124" xfId="0" applyFont="1" applyBorder="1" applyProtection="1">
      <protection locked="0"/>
    </xf>
    <xf numFmtId="3" fontId="22" fillId="0" borderId="131" xfId="0" applyNumberFormat="1" applyFont="1" applyBorder="1"/>
    <xf numFmtId="3" fontId="22" fillId="0" borderId="132" xfId="0" applyNumberFormat="1" applyFont="1" applyBorder="1"/>
    <xf numFmtId="0" fontId="22" fillId="0" borderId="132" xfId="0" applyFont="1" applyBorder="1"/>
    <xf numFmtId="3" fontId="22" fillId="0" borderId="130" xfId="0" applyNumberFormat="1" applyFont="1" applyBorder="1"/>
    <xf numFmtId="3" fontId="22" fillId="0" borderId="133" xfId="0" applyNumberFormat="1" applyFont="1" applyBorder="1"/>
    <xf numFmtId="3" fontId="22" fillId="0" borderId="134" xfId="0" applyNumberFormat="1" applyFont="1" applyBorder="1"/>
    <xf numFmtId="3" fontId="22" fillId="0" borderId="135" xfId="0" applyNumberFormat="1" applyFont="1" applyBorder="1"/>
    <xf numFmtId="3" fontId="22" fillId="0" borderId="136" xfId="0" applyNumberFormat="1" applyFont="1" applyBorder="1"/>
    <xf numFmtId="3" fontId="22" fillId="0" borderId="137" xfId="0" applyNumberFormat="1" applyFont="1" applyBorder="1"/>
    <xf numFmtId="0" fontId="22" fillId="0" borderId="138" xfId="0" applyFont="1" applyBorder="1"/>
    <xf numFmtId="0" fontId="23" fillId="0" borderId="138" xfId="0" applyFont="1" applyBorder="1" applyAlignment="1">
      <alignment horizontal="center"/>
    </xf>
    <xf numFmtId="3" fontId="22" fillId="0" borderId="138" xfId="0" applyNumberFormat="1" applyFont="1" applyBorder="1"/>
    <xf numFmtId="3" fontId="22" fillId="0" borderId="128" xfId="0" applyNumberFormat="1" applyFont="1" applyBorder="1"/>
    <xf numFmtId="3" fontId="22" fillId="0" borderId="142" xfId="0" applyNumberFormat="1" applyFont="1" applyBorder="1" applyAlignment="1">
      <alignment horizontal="right" vertical="center"/>
    </xf>
    <xf numFmtId="3" fontId="22" fillId="0" borderId="63" xfId="0" applyNumberFormat="1" applyFont="1" applyBorder="1" applyAlignment="1">
      <alignment horizontal="right" vertical="center"/>
    </xf>
    <xf numFmtId="3" fontId="22" fillId="0" borderId="143" xfId="0" applyNumberFormat="1" applyFont="1" applyBorder="1" applyAlignment="1">
      <alignment horizontal="right" vertical="center"/>
    </xf>
    <xf numFmtId="3" fontId="22" fillId="0" borderId="61" xfId="0" applyNumberFormat="1" applyFont="1" applyBorder="1"/>
    <xf numFmtId="3" fontId="22" fillId="0" borderId="145" xfId="0" applyNumberFormat="1" applyFont="1" applyBorder="1" applyAlignment="1">
      <alignment horizontal="right" vertical="center"/>
    </xf>
    <xf numFmtId="3" fontId="22" fillId="0" borderId="146" xfId="0" applyNumberFormat="1" applyFont="1" applyBorder="1" applyAlignment="1">
      <alignment horizontal="right" vertical="center"/>
    </xf>
    <xf numFmtId="3" fontId="22" fillId="0" borderId="147" xfId="0" applyNumberFormat="1" applyFont="1" applyBorder="1" applyAlignment="1">
      <alignment horizontal="right" vertical="center"/>
    </xf>
    <xf numFmtId="3" fontId="22" fillId="0" borderId="100" xfId="0" applyNumberFormat="1" applyFont="1" applyBorder="1"/>
    <xf numFmtId="3" fontId="22" fillId="0" borderId="149" xfId="0" applyNumberFormat="1" applyFont="1" applyBorder="1" applyAlignment="1">
      <alignment horizontal="right" vertical="center"/>
    </xf>
    <xf numFmtId="3" fontId="22" fillId="0" borderId="150" xfId="0" applyNumberFormat="1" applyFont="1" applyBorder="1" applyAlignment="1">
      <alignment horizontal="right" vertical="center"/>
    </xf>
    <xf numFmtId="3" fontId="22" fillId="0" borderId="92" xfId="0" applyNumberFormat="1" applyFont="1" applyBorder="1"/>
    <xf numFmtId="0" fontId="39" fillId="0" borderId="124" xfId="0" applyFont="1" applyBorder="1" applyAlignment="1">
      <alignment horizontal="left"/>
    </xf>
    <xf numFmtId="0" fontId="22" fillId="0" borderId="118" xfId="0" applyFont="1" applyBorder="1" applyAlignment="1">
      <alignment horizontal="center"/>
    </xf>
    <xf numFmtId="0" fontId="22" fillId="0" borderId="155" xfId="0" applyFont="1" applyBorder="1"/>
    <xf numFmtId="0" fontId="22" fillId="0" borderId="156" xfId="0" applyFont="1" applyBorder="1"/>
    <xf numFmtId="0" fontId="22" fillId="0" borderId="118" xfId="0" applyFont="1" applyBorder="1" applyProtection="1">
      <protection locked="0"/>
    </xf>
    <xf numFmtId="0" fontId="22" fillId="0" borderId="158" xfId="0" applyFont="1" applyBorder="1"/>
    <xf numFmtId="0" fontId="23" fillId="0" borderId="159" xfId="0" applyFont="1" applyBorder="1" applyAlignment="1">
      <alignment horizontal="center"/>
    </xf>
    <xf numFmtId="0" fontId="22" fillId="0" borderId="157" xfId="0" applyFont="1" applyBorder="1"/>
    <xf numFmtId="0" fontId="22" fillId="0" borderId="134" xfId="0" applyFont="1" applyBorder="1"/>
    <xf numFmtId="0" fontId="40" fillId="0" borderId="157" xfId="0" applyFont="1" applyBorder="1"/>
    <xf numFmtId="0" fontId="22" fillId="0" borderId="137" xfId="0" applyFont="1" applyBorder="1"/>
    <xf numFmtId="0" fontId="23" fillId="0" borderId="118" xfId="0" applyFont="1" applyBorder="1" applyAlignment="1" applyProtection="1">
      <alignment horizontal="center"/>
      <protection locked="0"/>
    </xf>
    <xf numFmtId="0" fontId="23" fillId="0" borderId="137" xfId="0" applyFont="1" applyBorder="1" applyAlignment="1">
      <alignment horizontal="center"/>
    </xf>
    <xf numFmtId="0" fontId="22" fillId="0" borderId="160" xfId="0" applyFont="1" applyBorder="1"/>
    <xf numFmtId="2" fontId="22" fillId="0" borderId="0" xfId="0" applyNumberFormat="1" applyFont="1"/>
    <xf numFmtId="0" fontId="22" fillId="0" borderId="162" xfId="0" applyFont="1" applyBorder="1" applyProtection="1">
      <protection locked="0"/>
    </xf>
    <xf numFmtId="0" fontId="23" fillId="0" borderId="163" xfId="0" applyFont="1" applyBorder="1" applyProtection="1">
      <protection locked="0"/>
    </xf>
    <xf numFmtId="0" fontId="22" fillId="0" borderId="154" xfId="0" applyFont="1" applyBorder="1" applyProtection="1">
      <protection locked="0"/>
    </xf>
    <xf numFmtId="0" fontId="22" fillId="0" borderId="166" xfId="0" applyFont="1" applyBorder="1" applyProtection="1">
      <protection locked="0"/>
    </xf>
    <xf numFmtId="0" fontId="22" fillId="0" borderId="125" xfId="0" applyFont="1" applyBorder="1" applyProtection="1">
      <protection locked="0"/>
    </xf>
    <xf numFmtId="164" fontId="22" fillId="0" borderId="67" xfId="0" applyNumberFormat="1" applyFont="1" applyBorder="1"/>
    <xf numFmtId="0" fontId="22" fillId="0" borderId="171" xfId="0" applyFont="1" applyBorder="1"/>
    <xf numFmtId="3" fontId="23" fillId="0" borderId="171" xfId="0" applyNumberFormat="1" applyFont="1" applyBorder="1"/>
    <xf numFmtId="3" fontId="23" fillId="0" borderId="94" xfId="0" applyNumberFormat="1" applyFont="1" applyBorder="1"/>
    <xf numFmtId="3" fontId="22" fillId="0" borderId="172" xfId="0" applyNumberFormat="1" applyFont="1" applyBorder="1"/>
    <xf numFmtId="3" fontId="22" fillId="0" borderId="173" xfId="0" applyNumberFormat="1" applyFont="1" applyBorder="1"/>
    <xf numFmtId="2" fontId="0" fillId="0" borderId="158" xfId="0" applyNumberFormat="1" applyBorder="1"/>
    <xf numFmtId="166" fontId="23" fillId="0" borderId="70" xfId="0" applyNumberFormat="1" applyFont="1" applyBorder="1" applyAlignment="1">
      <alignment horizontal="center" vertical="center"/>
    </xf>
    <xf numFmtId="0" fontId="22" fillId="0" borderId="176" xfId="0" applyFont="1" applyBorder="1"/>
    <xf numFmtId="0" fontId="22" fillId="0" borderId="162" xfId="0" applyFont="1" applyBorder="1"/>
    <xf numFmtId="2" fontId="23" fillId="0" borderId="178" xfId="0" applyNumberFormat="1" applyFont="1" applyBorder="1" applyAlignment="1">
      <alignment horizontal="center"/>
    </xf>
    <xf numFmtId="0" fontId="22" fillId="0" borderId="178" xfId="0" applyFont="1" applyBorder="1"/>
    <xf numFmtId="0" fontId="23" fillId="0" borderId="180" xfId="0" applyFont="1" applyBorder="1"/>
    <xf numFmtId="0" fontId="23" fillId="0" borderId="177" xfId="0" applyFont="1" applyBorder="1" applyAlignment="1">
      <alignment horizontal="left"/>
    </xf>
    <xf numFmtId="0" fontId="22" fillId="0" borderId="181" xfId="0" applyFont="1" applyBorder="1"/>
    <xf numFmtId="0" fontId="22" fillId="0" borderId="176" xfId="0" applyFont="1" applyBorder="1" applyProtection="1">
      <protection locked="0"/>
    </xf>
    <xf numFmtId="0" fontId="22" fillId="0" borderId="182" xfId="0" applyFont="1" applyBorder="1"/>
    <xf numFmtId="0" fontId="22" fillId="0" borderId="183" xfId="0" applyFont="1" applyBorder="1"/>
    <xf numFmtId="0" fontId="23" fillId="0" borderId="179" xfId="0" applyFont="1" applyBorder="1" applyAlignment="1">
      <alignment horizontal="center"/>
    </xf>
    <xf numFmtId="0" fontId="22" fillId="0" borderId="163" xfId="0" applyFont="1" applyBorder="1" applyProtection="1">
      <protection locked="0"/>
    </xf>
    <xf numFmtId="0" fontId="23" fillId="0" borderId="157" xfId="0" applyFont="1" applyBorder="1" applyAlignment="1">
      <alignment horizontal="center" vertical="center"/>
    </xf>
    <xf numFmtId="0" fontId="23" fillId="0" borderId="156" xfId="0" applyFont="1" applyBorder="1" applyAlignment="1">
      <alignment horizontal="center" vertical="center"/>
    </xf>
    <xf numFmtId="2" fontId="23" fillId="0" borderId="176" xfId="0" applyNumberFormat="1" applyFont="1" applyBorder="1" applyAlignment="1">
      <alignment horizontal="center"/>
    </xf>
    <xf numFmtId="9" fontId="23" fillId="0" borderId="176" xfId="0" applyNumberFormat="1" applyFont="1" applyBorder="1" applyAlignment="1">
      <alignment horizontal="center" vertical="center"/>
    </xf>
    <xf numFmtId="0" fontId="22" fillId="0" borderId="161" xfId="0" applyFont="1" applyBorder="1"/>
    <xf numFmtId="0" fontId="23" fillId="0" borderId="185" xfId="0" applyFont="1" applyBorder="1" applyAlignment="1">
      <alignment horizontal="right"/>
    </xf>
    <xf numFmtId="0" fontId="23" fillId="0" borderId="124" xfId="0" applyFont="1" applyBorder="1"/>
    <xf numFmtId="0" fontId="23" fillId="0" borderId="165" xfId="0" applyFont="1" applyBorder="1" applyAlignment="1">
      <alignment horizontal="right"/>
    </xf>
    <xf numFmtId="0" fontId="23" fillId="0" borderId="162" xfId="0" applyFont="1" applyBorder="1"/>
    <xf numFmtId="3" fontId="26" fillId="0" borderId="118" xfId="0" applyNumberFormat="1" applyFont="1" applyBorder="1"/>
    <xf numFmtId="0" fontId="23" fillId="0" borderId="166" xfId="0" applyFont="1" applyBorder="1" applyProtection="1">
      <protection locked="0"/>
    </xf>
    <xf numFmtId="0" fontId="23" fillId="0" borderId="192" xfId="0" applyFont="1" applyBorder="1"/>
    <xf numFmtId="0" fontId="22" fillId="0" borderId="193" xfId="0" applyFont="1" applyBorder="1"/>
    <xf numFmtId="0" fontId="22" fillId="0" borderId="194" xfId="0" applyFont="1" applyBorder="1"/>
    <xf numFmtId="0" fontId="22" fillId="0" borderId="193" xfId="0" applyFont="1" applyBorder="1" applyProtection="1">
      <protection locked="0"/>
    </xf>
    <xf numFmtId="0" fontId="22" fillId="0" borderId="195" xfId="0" applyFont="1" applyBorder="1" applyProtection="1">
      <protection locked="0"/>
    </xf>
    <xf numFmtId="0" fontId="22" fillId="0" borderId="181" xfId="0" applyFont="1" applyBorder="1" applyProtection="1">
      <protection locked="0"/>
    </xf>
    <xf numFmtId="3" fontId="22" fillId="0" borderId="185" xfId="0" applyNumberFormat="1" applyFont="1" applyBorder="1"/>
    <xf numFmtId="0" fontId="22" fillId="0" borderId="196" xfId="0" applyFont="1" applyBorder="1"/>
    <xf numFmtId="0" fontId="22" fillId="0" borderId="197" xfId="0" applyFont="1" applyBorder="1"/>
    <xf numFmtId="0" fontId="23" fillId="0" borderId="198" xfId="0" applyFont="1" applyBorder="1" applyAlignment="1">
      <alignment horizontal="right"/>
    </xf>
    <xf numFmtId="2" fontId="23" fillId="0" borderId="199" xfId="0" applyNumberFormat="1" applyFont="1" applyBorder="1" applyAlignment="1">
      <alignment horizontal="center"/>
    </xf>
    <xf numFmtId="0" fontId="22" fillId="0" borderId="199" xfId="0" applyFont="1" applyBorder="1"/>
    <xf numFmtId="0" fontId="23" fillId="0" borderId="199" xfId="0" applyFont="1" applyBorder="1" applyAlignment="1">
      <alignment horizontal="center"/>
    </xf>
    <xf numFmtId="3" fontId="22" fillId="0" borderId="197" xfId="0" applyNumberFormat="1" applyFont="1" applyBorder="1"/>
    <xf numFmtId="3" fontId="22" fillId="0" borderId="165" xfId="0" applyNumberFormat="1" applyFont="1" applyBorder="1"/>
    <xf numFmtId="2" fontId="23" fillId="0" borderId="162" xfId="0" applyNumberFormat="1" applyFont="1" applyBorder="1" applyAlignment="1">
      <alignment horizontal="center"/>
    </xf>
    <xf numFmtId="0" fontId="23" fillId="0" borderId="162" xfId="0" applyFont="1" applyBorder="1" applyAlignment="1">
      <alignment horizontal="center"/>
    </xf>
    <xf numFmtId="3" fontId="22" fillId="0" borderId="162" xfId="0" applyNumberFormat="1" applyFont="1" applyBorder="1"/>
    <xf numFmtId="3" fontId="22" fillId="0" borderId="166" xfId="0" applyNumberFormat="1" applyFont="1" applyBorder="1"/>
    <xf numFmtId="2" fontId="23" fillId="0" borderId="181" xfId="0" applyNumberFormat="1" applyFont="1" applyBorder="1" applyAlignment="1">
      <alignment horizontal="center"/>
    </xf>
    <xf numFmtId="0" fontId="23" fillId="0" borderId="181" xfId="0" applyFont="1" applyBorder="1" applyAlignment="1">
      <alignment horizontal="center"/>
    </xf>
    <xf numFmtId="3" fontId="22" fillId="0" borderId="196" xfId="0" applyNumberFormat="1" applyFont="1" applyBorder="1"/>
    <xf numFmtId="3" fontId="22" fillId="0" borderId="200" xfId="0" applyNumberFormat="1" applyFont="1" applyBorder="1"/>
    <xf numFmtId="3" fontId="22" fillId="0" borderId="195" xfId="0" applyNumberFormat="1" applyFont="1" applyBorder="1"/>
    <xf numFmtId="3" fontId="23" fillId="0" borderId="164" xfId="0" applyNumberFormat="1" applyFont="1" applyBorder="1" applyAlignment="1">
      <alignment horizontal="right" vertical="center"/>
    </xf>
    <xf numFmtId="3" fontId="22" fillId="0" borderId="164" xfId="0" applyNumberFormat="1" applyFont="1" applyBorder="1" applyAlignment="1">
      <alignment horizontal="right" vertical="center"/>
    </xf>
    <xf numFmtId="3" fontId="22" fillId="0" borderId="164" xfId="0" applyNumberFormat="1" applyFont="1" applyBorder="1" applyAlignment="1">
      <alignment horizontal="right" vertical="center" wrapText="1"/>
    </xf>
    <xf numFmtId="3" fontId="22" fillId="0" borderId="201" xfId="0" applyNumberFormat="1" applyFont="1" applyBorder="1" applyAlignment="1">
      <alignment horizontal="right" vertical="center" wrapText="1"/>
    </xf>
    <xf numFmtId="3" fontId="22" fillId="0" borderId="201" xfId="0" applyNumberFormat="1" applyFont="1" applyBorder="1" applyAlignment="1">
      <alignment horizontal="right" vertical="center"/>
    </xf>
    <xf numFmtId="3" fontId="27" fillId="0" borderId="164" xfId="0" applyNumberFormat="1" applyFont="1" applyBorder="1" applyAlignment="1">
      <alignment horizontal="right" vertical="center"/>
    </xf>
    <xf numFmtId="3" fontId="22" fillId="0" borderId="201" xfId="0" applyNumberFormat="1" applyFont="1" applyBorder="1"/>
    <xf numFmtId="3" fontId="22" fillId="0" borderId="164" xfId="0" applyNumberFormat="1" applyFont="1" applyBorder="1"/>
    <xf numFmtId="0" fontId="23" fillId="0" borderId="156" xfId="0" applyFont="1" applyBorder="1" applyAlignment="1">
      <alignment horizontal="center"/>
    </xf>
    <xf numFmtId="0" fontId="23" fillId="0" borderId="155" xfId="0" applyFont="1" applyBorder="1" applyAlignment="1">
      <alignment horizontal="center"/>
    </xf>
    <xf numFmtId="3" fontId="22" fillId="0" borderId="202" xfId="0" applyNumberFormat="1" applyFont="1" applyBorder="1"/>
    <xf numFmtId="3" fontId="22" fillId="0" borderId="203" xfId="0" applyNumberFormat="1" applyFont="1" applyBorder="1"/>
    <xf numFmtId="3" fontId="22" fillId="0" borderId="204" xfId="0" applyNumberFormat="1" applyFont="1" applyBorder="1"/>
    <xf numFmtId="3" fontId="22" fillId="0" borderId="194" xfId="0" applyNumberFormat="1" applyFont="1" applyBorder="1"/>
    <xf numFmtId="3" fontId="22" fillId="0" borderId="205" xfId="0" applyNumberFormat="1" applyFont="1" applyBorder="1"/>
    <xf numFmtId="3" fontId="22" fillId="0" borderId="179" xfId="0" applyNumberFormat="1" applyFont="1" applyBorder="1"/>
    <xf numFmtId="0" fontId="23" fillId="0" borderId="206" xfId="0" applyFont="1" applyBorder="1" applyAlignment="1">
      <alignment horizontal="right"/>
    </xf>
    <xf numFmtId="0" fontId="23" fillId="0" borderId="207" xfId="0" applyFont="1" applyBorder="1" applyAlignment="1">
      <alignment horizontal="right"/>
    </xf>
    <xf numFmtId="3" fontId="22" fillId="0" borderId="156" xfId="0" applyNumberFormat="1" applyFont="1" applyBorder="1"/>
    <xf numFmtId="0" fontId="22" fillId="0" borderId="165" xfId="0" applyFont="1" applyBorder="1"/>
    <xf numFmtId="3" fontId="22" fillId="0" borderId="176" xfId="0" applyNumberFormat="1" applyFont="1" applyBorder="1"/>
    <xf numFmtId="0" fontId="22" fillId="0" borderId="196" xfId="0" applyFont="1" applyBorder="1" applyAlignment="1">
      <alignment horizontal="center"/>
    </xf>
    <xf numFmtId="0" fontId="22" fillId="0" borderId="208" xfId="0" applyFont="1" applyBorder="1"/>
    <xf numFmtId="0" fontId="22" fillId="0" borderId="209" xfId="0" applyFont="1" applyBorder="1"/>
    <xf numFmtId="0" fontId="22" fillId="0" borderId="210" xfId="0" applyFont="1" applyBorder="1" applyAlignment="1">
      <alignment horizontal="right"/>
    </xf>
    <xf numFmtId="0" fontId="22" fillId="0" borderId="211" xfId="0" applyFont="1" applyBorder="1"/>
    <xf numFmtId="0" fontId="22" fillId="0" borderId="212" xfId="0" applyFont="1" applyBorder="1"/>
    <xf numFmtId="0" fontId="22" fillId="0" borderId="176" xfId="0" applyFont="1" applyBorder="1" applyAlignment="1">
      <alignment horizontal="right"/>
    </xf>
    <xf numFmtId="0" fontId="22" fillId="0" borderId="213" xfId="0" applyFont="1" applyBorder="1" applyAlignment="1">
      <alignment horizontal="right"/>
    </xf>
    <xf numFmtId="0" fontId="22" fillId="0" borderId="213" xfId="0" applyFont="1" applyBorder="1"/>
    <xf numFmtId="0" fontId="22" fillId="0" borderId="163" xfId="0" applyFont="1" applyBorder="1"/>
    <xf numFmtId="0" fontId="22" fillId="0" borderId="166" xfId="0" applyFont="1" applyBorder="1"/>
    <xf numFmtId="0" fontId="23" fillId="0" borderId="176" xfId="0" applyFont="1" applyBorder="1" applyAlignment="1" applyProtection="1">
      <alignment horizontal="center"/>
      <protection locked="0"/>
    </xf>
    <xf numFmtId="0" fontId="22" fillId="0" borderId="165" xfId="0" applyFont="1" applyBorder="1" applyProtection="1">
      <protection locked="0"/>
    </xf>
    <xf numFmtId="0" fontId="21" fillId="0" borderId="214" xfId="0" applyFont="1" applyBorder="1"/>
    <xf numFmtId="0" fontId="22" fillId="0" borderId="215" xfId="0" applyFont="1" applyBorder="1"/>
    <xf numFmtId="0" fontId="29" fillId="0" borderId="215" xfId="3" applyFont="1" applyBorder="1"/>
    <xf numFmtId="0" fontId="22" fillId="0" borderId="216" xfId="0" applyFont="1" applyBorder="1"/>
    <xf numFmtId="0" fontId="25" fillId="0" borderId="218" xfId="0" applyFont="1" applyBorder="1"/>
    <xf numFmtId="0" fontId="22" fillId="0" borderId="219" xfId="0" applyFont="1" applyBorder="1"/>
    <xf numFmtId="0" fontId="6" fillId="0" borderId="221" xfId="0" applyFont="1" applyBorder="1"/>
    <xf numFmtId="0" fontId="33" fillId="0" borderId="222" xfId="0" applyFont="1" applyBorder="1" applyAlignment="1">
      <alignment horizontal="left" vertical="center"/>
    </xf>
    <xf numFmtId="0" fontId="22" fillId="0" borderId="223" xfId="0" applyFont="1" applyBorder="1"/>
    <xf numFmtId="0" fontId="32" fillId="0" borderId="224" xfId="0" applyFont="1" applyBorder="1" applyAlignment="1">
      <alignment horizontal="right" vertical="center"/>
    </xf>
    <xf numFmtId="0" fontId="32" fillId="0" borderId="115" xfId="0" applyFont="1" applyBorder="1" applyAlignment="1">
      <alignment horizontal="right" vertical="center"/>
    </xf>
    <xf numFmtId="0" fontId="32" fillId="0" borderId="225" xfId="0" applyFont="1" applyBorder="1" applyAlignment="1">
      <alignment horizontal="right" vertical="center"/>
    </xf>
    <xf numFmtId="0" fontId="32" fillId="0" borderId="222" xfId="0" applyFont="1" applyBorder="1" applyAlignment="1">
      <alignment horizontal="right" vertical="center"/>
    </xf>
    <xf numFmtId="0" fontId="32" fillId="0" borderId="226" xfId="0" applyFont="1" applyBorder="1" applyAlignment="1">
      <alignment horizontal="right" vertical="center"/>
    </xf>
    <xf numFmtId="0" fontId="6" fillId="0" borderId="222" xfId="0" applyFont="1" applyBorder="1" applyAlignment="1">
      <alignment horizontal="right" vertical="center"/>
    </xf>
    <xf numFmtId="0" fontId="32" fillId="0" borderId="227" xfId="0" applyFont="1" applyBorder="1" applyAlignment="1">
      <alignment horizontal="right" vertical="center"/>
    </xf>
    <xf numFmtId="0" fontId="22" fillId="0" borderId="115" xfId="0" applyFont="1" applyBorder="1" applyAlignment="1">
      <alignment horizontal="right"/>
    </xf>
    <xf numFmtId="0" fontId="22" fillId="0" borderId="222" xfId="0" applyFont="1" applyBorder="1" applyAlignment="1">
      <alignment horizontal="right"/>
    </xf>
    <xf numFmtId="0" fontId="22" fillId="0" borderId="228" xfId="0" applyFont="1" applyBorder="1"/>
    <xf numFmtId="0" fontId="22" fillId="0" borderId="229" xfId="0" applyFont="1" applyBorder="1" applyAlignment="1">
      <alignment horizontal="right"/>
    </xf>
    <xf numFmtId="0" fontId="33" fillId="0" borderId="230" xfId="0" applyFont="1" applyBorder="1" applyAlignment="1">
      <alignment horizontal="left"/>
    </xf>
    <xf numFmtId="0" fontId="22" fillId="0" borderId="231" xfId="0" applyFont="1" applyBorder="1"/>
    <xf numFmtId="0" fontId="22" fillId="0" borderId="232" xfId="0" applyFont="1" applyBorder="1"/>
    <xf numFmtId="0" fontId="22" fillId="0" borderId="236" xfId="0" applyFont="1" applyBorder="1"/>
    <xf numFmtId="0" fontId="23" fillId="0" borderId="232" xfId="0" applyFont="1" applyBorder="1"/>
    <xf numFmtId="3" fontId="23" fillId="0" borderId="236" xfId="0" applyNumberFormat="1" applyFont="1" applyBorder="1"/>
    <xf numFmtId="3" fontId="22" fillId="0" borderId="238" xfId="0" applyNumberFormat="1" applyFont="1" applyBorder="1"/>
    <xf numFmtId="3" fontId="22" fillId="0" borderId="239" xfId="0" applyNumberFormat="1" applyFont="1" applyBorder="1"/>
    <xf numFmtId="0" fontId="22" fillId="0" borderId="242" xfId="0" applyFont="1" applyBorder="1"/>
    <xf numFmtId="0" fontId="22" fillId="0" borderId="243" xfId="0" applyFont="1" applyBorder="1" applyProtection="1">
      <protection locked="0"/>
    </xf>
    <xf numFmtId="0" fontId="22" fillId="0" borderId="222" xfId="0" applyFont="1" applyBorder="1"/>
    <xf numFmtId="0" fontId="22" fillId="0" borderId="219" xfId="0" applyFont="1" applyBorder="1" applyProtection="1">
      <protection locked="0"/>
    </xf>
    <xf numFmtId="0" fontId="33" fillId="0" borderId="244" xfId="0" applyFont="1" applyBorder="1" applyAlignment="1">
      <alignment horizontal="left"/>
    </xf>
    <xf numFmtId="0" fontId="22" fillId="0" borderId="223" xfId="0" applyFont="1" applyBorder="1" applyProtection="1">
      <protection locked="0"/>
    </xf>
    <xf numFmtId="0" fontId="23" fillId="0" borderId="219" xfId="0" applyFont="1" applyBorder="1" applyAlignment="1" applyProtection="1">
      <alignment horizontal="center"/>
      <protection locked="0"/>
    </xf>
    <xf numFmtId="0" fontId="22" fillId="0" borderId="249" xfId="0" applyFont="1" applyBorder="1"/>
    <xf numFmtId="0" fontId="33" fillId="0" borderId="250" xfId="0" applyFont="1" applyBorder="1" applyAlignment="1">
      <alignment horizontal="left"/>
    </xf>
    <xf numFmtId="0" fontId="33" fillId="0" borderId="222" xfId="0" applyFont="1" applyBorder="1" applyAlignment="1">
      <alignment horizontal="left"/>
    </xf>
    <xf numFmtId="0" fontId="23" fillId="0" borderId="115" xfId="0" applyFont="1" applyBorder="1" applyAlignment="1">
      <alignment horizontal="left"/>
    </xf>
    <xf numFmtId="0" fontId="22" fillId="0" borderId="250" xfId="0" applyFont="1" applyBorder="1" applyAlignment="1">
      <alignment horizontal="right"/>
    </xf>
    <xf numFmtId="0" fontId="23" fillId="0" borderId="244" xfId="0" applyFont="1" applyBorder="1" applyAlignment="1">
      <alignment horizontal="left"/>
    </xf>
    <xf numFmtId="0" fontId="23" fillId="0" borderId="230" xfId="0" applyFont="1" applyBorder="1"/>
    <xf numFmtId="0" fontId="23" fillId="0" borderId="257" xfId="0" applyFont="1" applyBorder="1"/>
    <xf numFmtId="0" fontId="23" fillId="0" borderId="258" xfId="0" applyFont="1" applyBorder="1"/>
    <xf numFmtId="3" fontId="22" fillId="0" borderId="260" xfId="0" applyNumberFormat="1" applyFont="1" applyBorder="1"/>
    <xf numFmtId="0" fontId="23" fillId="0" borderId="218" xfId="0" applyFont="1" applyBorder="1"/>
    <xf numFmtId="3" fontId="22" fillId="0" borderId="261" xfId="0" applyNumberFormat="1" applyFont="1" applyBorder="1"/>
    <xf numFmtId="3" fontId="22" fillId="0" borderId="222" xfId="0" applyNumberFormat="1" applyFont="1" applyBorder="1"/>
    <xf numFmtId="0" fontId="22" fillId="0" borderId="115" xfId="0" applyFont="1" applyBorder="1" applyAlignment="1">
      <alignment horizontal="center"/>
    </xf>
    <xf numFmtId="0" fontId="22" fillId="0" borderId="262" xfId="0" applyFont="1" applyBorder="1"/>
    <xf numFmtId="0" fontId="22" fillId="0" borderId="229" xfId="0" applyFont="1" applyBorder="1"/>
    <xf numFmtId="0" fontId="23" fillId="0" borderId="262" xfId="0" applyFont="1" applyBorder="1"/>
    <xf numFmtId="0" fontId="22" fillId="0" borderId="249" xfId="0" applyFont="1" applyBorder="1" applyAlignment="1">
      <alignment horizontal="center"/>
    </xf>
    <xf numFmtId="0" fontId="21" fillId="0" borderId="263" xfId="0" applyFont="1" applyBorder="1"/>
    <xf numFmtId="0" fontId="24" fillId="0" borderId="264" xfId="0" applyFont="1" applyBorder="1" applyAlignment="1">
      <alignment horizontal="left"/>
    </xf>
    <xf numFmtId="0" fontId="22" fillId="0" borderId="115" xfId="0" applyFont="1" applyBorder="1" applyAlignment="1">
      <alignment horizontal="left"/>
    </xf>
    <xf numFmtId="0" fontId="39" fillId="0" borderId="265" xfId="0" applyFont="1" applyBorder="1"/>
    <xf numFmtId="0" fontId="39" fillId="0" borderId="266" xfId="0" applyFont="1" applyBorder="1" applyAlignment="1">
      <alignment horizontal="right"/>
    </xf>
    <xf numFmtId="0" fontId="22" fillId="0" borderId="267" xfId="0" applyFont="1" applyBorder="1"/>
    <xf numFmtId="0" fontId="22" fillId="0" borderId="268" xfId="0" applyFont="1" applyBorder="1"/>
    <xf numFmtId="3" fontId="22" fillId="0" borderId="269" xfId="0" applyNumberFormat="1" applyFont="1" applyBorder="1"/>
    <xf numFmtId="0" fontId="23" fillId="0" borderId="213" xfId="0" applyFont="1" applyBorder="1" applyAlignment="1" applyProtection="1">
      <alignment horizontal="center"/>
      <protection locked="0"/>
    </xf>
    <xf numFmtId="0" fontId="23" fillId="0" borderId="270" xfId="0" applyFont="1" applyBorder="1" applyAlignment="1" applyProtection="1">
      <alignment horizontal="center"/>
      <protection locked="0"/>
    </xf>
    <xf numFmtId="9" fontId="36" fillId="9" borderId="1" xfId="1" applyFont="1" applyFill="1" applyBorder="1" applyAlignment="1">
      <alignment horizontal="center"/>
    </xf>
    <xf numFmtId="0" fontId="36" fillId="0" borderId="0" xfId="0" applyFont="1"/>
    <xf numFmtId="0" fontId="43" fillId="0" borderId="0" xfId="0" applyFont="1"/>
    <xf numFmtId="0" fontId="13" fillId="0" borderId="0" xfId="0" applyFont="1"/>
    <xf numFmtId="0" fontId="0" fillId="0" borderId="162" xfId="0" applyBorder="1" applyAlignment="1">
      <alignment vertical="center"/>
    </xf>
    <xf numFmtId="0" fontId="0" fillId="0" borderId="176" xfId="0" applyBorder="1" applyAlignment="1">
      <alignment vertical="center"/>
    </xf>
    <xf numFmtId="0" fontId="0" fillId="0" borderId="185" xfId="0" applyBorder="1" applyAlignment="1">
      <alignment vertical="center"/>
    </xf>
    <xf numFmtId="0" fontId="0" fillId="0" borderId="271" xfId="0" applyBorder="1" applyAlignment="1">
      <alignment vertical="center"/>
    </xf>
    <xf numFmtId="0" fontId="13" fillId="0" borderId="166" xfId="0" applyFont="1" applyBorder="1"/>
    <xf numFmtId="0" fontId="13" fillId="0" borderId="165" xfId="0" applyFont="1" applyBorder="1"/>
    <xf numFmtId="0" fontId="36" fillId="0" borderId="185" xfId="0" applyFont="1" applyBorder="1" applyAlignment="1">
      <alignment horizontal="right"/>
    </xf>
    <xf numFmtId="0" fontId="36" fillId="0" borderId="272" xfId="0" applyFont="1" applyBorder="1"/>
    <xf numFmtId="3" fontId="23" fillId="0" borderId="273" xfId="0" applyNumberFormat="1" applyFont="1" applyBorder="1"/>
    <xf numFmtId="0" fontId="23" fillId="0" borderId="274" xfId="0" applyFont="1" applyBorder="1"/>
    <xf numFmtId="3" fontId="26" fillId="0" borderId="275" xfId="0" applyNumberFormat="1" applyFont="1" applyBorder="1"/>
    <xf numFmtId="0" fontId="22" fillId="0" borderId="276" xfId="0" applyFont="1" applyBorder="1"/>
    <xf numFmtId="0" fontId="22" fillId="0" borderId="277" xfId="0" applyFont="1" applyBorder="1"/>
    <xf numFmtId="0" fontId="22" fillId="0" borderId="278" xfId="0" applyFont="1" applyBorder="1"/>
    <xf numFmtId="0" fontId="22" fillId="0" borderId="279" xfId="0" applyFont="1" applyBorder="1"/>
    <xf numFmtId="3" fontId="22" fillId="0" borderId="280" xfId="0" applyNumberFormat="1" applyFont="1" applyBorder="1"/>
    <xf numFmtId="166" fontId="26" fillId="0" borderId="281" xfId="0" applyNumberFormat="1" applyFont="1" applyBorder="1"/>
    <xf numFmtId="166" fontId="22" fillId="0" borderId="282" xfId="0" applyNumberFormat="1" applyFont="1" applyBorder="1"/>
    <xf numFmtId="166" fontId="22" fillId="0" borderId="280" xfId="0" applyNumberFormat="1" applyFont="1" applyBorder="1"/>
    <xf numFmtId="164" fontId="22" fillId="0" borderId="283" xfId="0" applyNumberFormat="1" applyFont="1" applyBorder="1"/>
    <xf numFmtId="166" fontId="23" fillId="0" borderId="284" xfId="0" applyNumberFormat="1" applyFont="1" applyBorder="1"/>
    <xf numFmtId="166" fontId="23" fillId="0" borderId="285" xfId="0" applyNumberFormat="1" applyFont="1" applyBorder="1"/>
    <xf numFmtId="166" fontId="23" fillId="0" borderId="286" xfId="0" applyNumberFormat="1" applyFont="1" applyBorder="1"/>
    <xf numFmtId="3" fontId="23" fillId="0" borderId="284" xfId="0" applyNumberFormat="1" applyFont="1" applyBorder="1"/>
    <xf numFmtId="3" fontId="23" fillId="0" borderId="287" xfId="0" applyNumberFormat="1" applyFont="1" applyBorder="1"/>
    <xf numFmtId="3" fontId="23" fillId="0" borderId="288" xfId="0" applyNumberFormat="1" applyFont="1" applyBorder="1"/>
    <xf numFmtId="0" fontId="22" fillId="0" borderId="289" xfId="0" applyFont="1" applyBorder="1"/>
    <xf numFmtId="166" fontId="26" fillId="0" borderId="290" xfId="0" applyNumberFormat="1" applyFont="1" applyBorder="1"/>
    <xf numFmtId="164" fontId="22" fillId="0" borderId="291" xfId="0" applyNumberFormat="1" applyFont="1" applyBorder="1"/>
    <xf numFmtId="0" fontId="22" fillId="0" borderId="292" xfId="0" applyFont="1" applyBorder="1"/>
    <xf numFmtId="0" fontId="22" fillId="0" borderId="290" xfId="0" applyFont="1" applyBorder="1"/>
    <xf numFmtId="0" fontId="4" fillId="0" borderId="163" xfId="3" applyBorder="1"/>
    <xf numFmtId="0" fontId="4" fillId="0" borderId="166" xfId="3" applyBorder="1"/>
    <xf numFmtId="0" fontId="4" fillId="0" borderId="118" xfId="3" applyBorder="1"/>
    <xf numFmtId="0" fontId="4" fillId="0" borderId="162" xfId="3" applyBorder="1"/>
    <xf numFmtId="0" fontId="3" fillId="0" borderId="163" xfId="6" applyBorder="1"/>
    <xf numFmtId="0" fontId="4" fillId="0" borderId="293" xfId="3" applyBorder="1"/>
    <xf numFmtId="0" fontId="4" fillId="0" borderId="125" xfId="3" applyBorder="1"/>
    <xf numFmtId="0" fontId="4" fillId="0" borderId="294" xfId="3" applyBorder="1"/>
    <xf numFmtId="0" fontId="4" fillId="0" borderId="295" xfId="3" applyBorder="1"/>
    <xf numFmtId="0" fontId="4" fillId="0" borderId="296" xfId="3" applyBorder="1"/>
    <xf numFmtId="0" fontId="4" fillId="0" borderId="185" xfId="3" applyBorder="1"/>
    <xf numFmtId="0" fontId="4" fillId="0" borderId="176" xfId="3" applyBorder="1"/>
    <xf numFmtId="0" fontId="4" fillId="0" borderId="297" xfId="3" applyBorder="1"/>
    <xf numFmtId="0" fontId="4" fillId="0" borderId="156" xfId="3" applyBorder="1"/>
    <xf numFmtId="0" fontId="4" fillId="0" borderId="161" xfId="3" applyBorder="1"/>
    <xf numFmtId="0" fontId="4" fillId="0" borderId="181" xfId="3" applyBorder="1"/>
    <xf numFmtId="0" fontId="3" fillId="0" borderId="166" xfId="6" applyBorder="1"/>
    <xf numFmtId="0" fontId="28" fillId="0" borderId="166" xfId="6" applyFont="1" applyBorder="1"/>
    <xf numFmtId="0" fontId="3" fillId="0" borderId="125" xfId="6" applyBorder="1" applyProtection="1">
      <protection locked="0"/>
    </xf>
    <xf numFmtId="0" fontId="29" fillId="0" borderId="298" xfId="3" applyFont="1" applyBorder="1"/>
    <xf numFmtId="0" fontId="4" fillId="0" borderId="299" xfId="3" applyBorder="1"/>
    <xf numFmtId="0" fontId="4" fillId="0" borderId="13" xfId="3" applyBorder="1"/>
    <xf numFmtId="0" fontId="4" fillId="0" borderId="300" xfId="3" applyBorder="1"/>
    <xf numFmtId="0" fontId="4" fillId="0" borderId="301" xfId="3" applyBorder="1"/>
    <xf numFmtId="0" fontId="4" fillId="0" borderId="302" xfId="3" applyBorder="1"/>
    <xf numFmtId="0" fontId="4" fillId="0" borderId="304" xfId="3" applyBorder="1"/>
    <xf numFmtId="0" fontId="33" fillId="0" borderId="305" xfId="0" applyFont="1" applyBorder="1" applyAlignment="1">
      <alignment horizontal="left"/>
    </xf>
    <xf numFmtId="167" fontId="36" fillId="0" borderId="70" xfId="1" applyNumberFormat="1" applyFont="1" applyFill="1" applyBorder="1" applyAlignment="1">
      <alignment horizontal="center"/>
    </xf>
    <xf numFmtId="0" fontId="22" fillId="0" borderId="217" xfId="0" applyFont="1" applyBorder="1" applyAlignment="1">
      <alignment horizontal="center"/>
    </xf>
    <xf numFmtId="0" fontId="4" fillId="0" borderId="308" xfId="3" applyBorder="1" applyProtection="1">
      <protection locked="0"/>
    </xf>
    <xf numFmtId="0" fontId="4" fillId="0" borderId="309" xfId="3" applyBorder="1" applyProtection="1">
      <protection locked="0"/>
    </xf>
    <xf numFmtId="0" fontId="4" fillId="0" borderId="177" xfId="3" applyBorder="1" applyProtection="1">
      <protection locked="0"/>
    </xf>
    <xf numFmtId="0" fontId="3" fillId="0" borderId="160" xfId="6" applyBorder="1" applyAlignment="1">
      <alignment horizontal="left"/>
    </xf>
    <xf numFmtId="0" fontId="3" fillId="0" borderId="310" xfId="6" applyBorder="1"/>
    <xf numFmtId="0" fontId="3" fillId="0" borderId="157" xfId="6" applyBorder="1"/>
    <xf numFmtId="0" fontId="3" fillId="0" borderId="307" xfId="6" applyBorder="1"/>
    <xf numFmtId="0" fontId="44" fillId="0" borderId="307" xfId="0" applyFont="1" applyBorder="1"/>
    <xf numFmtId="14" fontId="22" fillId="0" borderId="70" xfId="0" applyNumberFormat="1" applyFont="1" applyBorder="1" applyAlignment="1">
      <alignment horizontal="center" vertical="center"/>
    </xf>
    <xf numFmtId="165" fontId="22" fillId="0" borderId="125" xfId="0" applyNumberFormat="1" applyFont="1" applyBorder="1" applyAlignment="1">
      <alignment horizontal="center" vertical="center"/>
    </xf>
    <xf numFmtId="0" fontId="22" fillId="0" borderId="185" xfId="0" applyFont="1" applyBorder="1"/>
    <xf numFmtId="0" fontId="32" fillId="0" borderId="311" xfId="0" applyFont="1" applyBorder="1" applyAlignment="1">
      <alignment horizontal="right"/>
    </xf>
    <xf numFmtId="2" fontId="22" fillId="0" borderId="16" xfId="0" applyNumberFormat="1" applyFont="1" applyBorder="1" applyAlignment="1">
      <alignment horizontal="right"/>
    </xf>
    <xf numFmtId="0" fontId="22" fillId="0" borderId="312" xfId="0" applyFont="1" applyBorder="1" applyAlignment="1">
      <alignment horizontal="right"/>
    </xf>
    <xf numFmtId="0" fontId="3" fillId="0" borderId="305" xfId="6" applyBorder="1" applyAlignment="1">
      <alignment horizontal="right"/>
    </xf>
    <xf numFmtId="0" fontId="32" fillId="0" borderId="313" xfId="0" applyFont="1" applyBorder="1" applyAlignment="1">
      <alignment horizontal="right"/>
    </xf>
    <xf numFmtId="0" fontId="32" fillId="0" borderId="305" xfId="0" applyFont="1" applyBorder="1" applyAlignment="1">
      <alignment horizontal="right"/>
    </xf>
    <xf numFmtId="0" fontId="32" fillId="0" borderId="306" xfId="0" applyFont="1" applyBorder="1" applyAlignment="1">
      <alignment horizontal="right"/>
    </xf>
    <xf numFmtId="0" fontId="29" fillId="0" borderId="314" xfId="3" applyFont="1" applyBorder="1"/>
    <xf numFmtId="0" fontId="4" fillId="0" borderId="19" xfId="3" applyBorder="1"/>
    <xf numFmtId="0" fontId="4" fillId="0" borderId="315" xfId="3" applyBorder="1"/>
    <xf numFmtId="0" fontId="22" fillId="0" borderId="316" xfId="0" applyFont="1" applyBorder="1" applyAlignment="1">
      <alignment horizontal="right" vertical="center" wrapText="1"/>
    </xf>
    <xf numFmtId="3" fontId="22" fillId="0" borderId="317" xfId="0" applyNumberFormat="1" applyFont="1" applyBorder="1" applyAlignment="1">
      <alignment horizontal="right" vertical="center"/>
    </xf>
    <xf numFmtId="3" fontId="22" fillId="0" borderId="318" xfId="0" applyNumberFormat="1" applyFont="1" applyBorder="1" applyAlignment="1">
      <alignment horizontal="right" vertical="center"/>
    </xf>
    <xf numFmtId="3" fontId="23" fillId="0" borderId="0" xfId="0" applyNumberFormat="1" applyFont="1" applyAlignment="1">
      <alignment horizontal="right" vertical="center"/>
    </xf>
    <xf numFmtId="0" fontId="23" fillId="0" borderId="181" xfId="0" applyFont="1" applyBorder="1" applyAlignment="1" applyProtection="1">
      <alignment horizontal="center"/>
      <protection locked="0"/>
    </xf>
    <xf numFmtId="0" fontId="22" fillId="10" borderId="223" xfId="0" applyFont="1" applyFill="1" applyBorder="1" applyProtection="1">
      <protection locked="0"/>
    </xf>
    <xf numFmtId="0" fontId="6" fillId="0" borderId="0" xfId="0" applyFont="1"/>
    <xf numFmtId="0" fontId="48" fillId="0" borderId="0" xfId="0" applyFont="1"/>
    <xf numFmtId="0" fontId="47" fillId="0" borderId="0" xfId="0" applyFont="1"/>
    <xf numFmtId="0" fontId="46" fillId="0" borderId="0" xfId="0" applyFont="1"/>
    <xf numFmtId="0" fontId="51" fillId="0" borderId="177" xfId="0" applyFont="1" applyBorder="1" applyAlignment="1">
      <alignment vertical="center"/>
    </xf>
    <xf numFmtId="0" fontId="54" fillId="0" borderId="163" xfId="0" applyFont="1" applyBorder="1" applyAlignment="1">
      <alignment vertical="center"/>
    </xf>
    <xf numFmtId="0" fontId="47" fillId="0" borderId="0" xfId="0" applyFont="1" applyAlignment="1">
      <alignment wrapText="1"/>
    </xf>
    <xf numFmtId="0" fontId="0" fillId="0" borderId="43" xfId="0" applyBorder="1" applyAlignment="1">
      <alignment horizontal="center" vertical="center"/>
    </xf>
    <xf numFmtId="0" fontId="28" fillId="7" borderId="16" xfId="6" applyFont="1" applyFill="1" applyBorder="1" applyAlignment="1">
      <alignment horizontal="center" vertical="center"/>
    </xf>
    <xf numFmtId="0" fontId="36" fillId="0" borderId="0" xfId="0" applyFont="1" applyAlignment="1">
      <alignment horizontal="center" vertical="center"/>
    </xf>
    <xf numFmtId="0" fontId="36" fillId="0" borderId="7" xfId="0" applyFont="1" applyBorder="1" applyAlignment="1">
      <alignment horizontal="center" vertical="center"/>
    </xf>
    <xf numFmtId="3" fontId="22" fillId="0" borderId="8" xfId="0" applyNumberFormat="1" applyFont="1" applyBorder="1" applyAlignment="1">
      <alignment horizontal="right" vertical="center"/>
    </xf>
    <xf numFmtId="3" fontId="28" fillId="8" borderId="322" xfId="6" applyNumberFormat="1" applyFont="1" applyFill="1" applyBorder="1" applyAlignment="1">
      <alignment horizontal="right" vertical="center"/>
    </xf>
    <xf numFmtId="0" fontId="44" fillId="0" borderId="181" xfId="0" applyFont="1" applyBorder="1"/>
    <xf numFmtId="0" fontId="4" fillId="0" borderId="162" xfId="3" applyBorder="1" applyProtection="1">
      <protection locked="0"/>
    </xf>
    <xf numFmtId="3" fontId="22" fillId="0" borderId="323" xfId="0" applyNumberFormat="1" applyFont="1" applyBorder="1" applyAlignment="1">
      <alignment horizontal="right" vertical="center"/>
    </xf>
    <xf numFmtId="3" fontId="28" fillId="8" borderId="324" xfId="6" applyNumberFormat="1" applyFont="1" applyFill="1" applyBorder="1" applyAlignment="1">
      <alignment horizontal="right" vertical="center"/>
    </xf>
    <xf numFmtId="0" fontId="36" fillId="0" borderId="17" xfId="0" applyFont="1" applyBorder="1" applyAlignment="1">
      <alignment horizontal="center" vertical="center"/>
    </xf>
    <xf numFmtId="0" fontId="3" fillId="7" borderId="42" xfId="6" applyFill="1" applyBorder="1" applyAlignment="1">
      <alignment horizontal="center" vertical="center"/>
    </xf>
    <xf numFmtId="0" fontId="0" fillId="0" borderId="0" xfId="0" applyAlignment="1">
      <alignment horizontal="center" vertical="center"/>
    </xf>
    <xf numFmtId="0" fontId="1" fillId="7" borderId="29" xfId="6" applyFont="1" applyFill="1" applyBorder="1" applyAlignment="1">
      <alignment horizontal="center" vertical="center" wrapText="1"/>
    </xf>
    <xf numFmtId="0" fontId="1" fillId="7" borderId="319" xfId="6" applyFont="1" applyFill="1" applyBorder="1" applyAlignment="1">
      <alignment horizontal="center" vertical="center" wrapText="1"/>
    </xf>
    <xf numFmtId="0" fontId="0" fillId="7" borderId="17" xfId="0" applyFill="1" applyBorder="1" applyAlignment="1">
      <alignment horizontal="center" vertical="center" wrapText="1"/>
    </xf>
    <xf numFmtId="0" fontId="1" fillId="7" borderId="325" xfId="6" applyFont="1" applyFill="1" applyBorder="1" applyAlignment="1">
      <alignment horizontal="center" vertical="center" wrapText="1"/>
    </xf>
    <xf numFmtId="3" fontId="22" fillId="0" borderId="7" xfId="0" applyNumberFormat="1" applyFont="1" applyBorder="1" applyAlignment="1">
      <alignment horizontal="right" vertical="center"/>
    </xf>
    <xf numFmtId="0" fontId="1" fillId="7" borderId="327" xfId="6" applyFont="1" applyFill="1" applyBorder="1" applyAlignment="1">
      <alignment horizontal="center" vertical="center" wrapText="1"/>
    </xf>
    <xf numFmtId="3" fontId="22" fillId="0" borderId="328" xfId="0" applyNumberFormat="1" applyFont="1" applyBorder="1" applyAlignment="1">
      <alignment horizontal="right" vertical="center"/>
    </xf>
    <xf numFmtId="3" fontId="28" fillId="8" borderId="331" xfId="6" applyNumberFormat="1" applyFont="1" applyFill="1" applyBorder="1" applyAlignment="1">
      <alignment horizontal="right" vertical="center"/>
    </xf>
    <xf numFmtId="0" fontId="4" fillId="10" borderId="118" xfId="3" applyFill="1" applyBorder="1"/>
    <xf numFmtId="0" fontId="4" fillId="10" borderId="176" xfId="3" applyFill="1" applyBorder="1"/>
    <xf numFmtId="1" fontId="0" fillId="10" borderId="0" xfId="0" applyNumberFormat="1" applyFill="1" applyAlignment="1">
      <alignment vertical="center"/>
    </xf>
    <xf numFmtId="0" fontId="4" fillId="10" borderId="195" xfId="3" applyFill="1" applyBorder="1" applyProtection="1">
      <protection locked="0"/>
    </xf>
    <xf numFmtId="0" fontId="3" fillId="10" borderId="125" xfId="6" applyFill="1" applyBorder="1"/>
    <xf numFmtId="0" fontId="4" fillId="10" borderId="125" xfId="3" applyFill="1" applyBorder="1"/>
    <xf numFmtId="0" fontId="4" fillId="10" borderId="166" xfId="3" applyFill="1" applyBorder="1" applyProtection="1">
      <protection locked="0"/>
    </xf>
    <xf numFmtId="0" fontId="4" fillId="10" borderId="162" xfId="3" applyFill="1" applyBorder="1"/>
    <xf numFmtId="0" fontId="4" fillId="10" borderId="0" xfId="3" applyFill="1"/>
    <xf numFmtId="0" fontId="4" fillId="10" borderId="0" xfId="3" applyFill="1" applyProtection="1">
      <protection locked="0"/>
    </xf>
    <xf numFmtId="0" fontId="3" fillId="10" borderId="0" xfId="6" applyFill="1"/>
    <xf numFmtId="0" fontId="23" fillId="10" borderId="0" xfId="0" applyFont="1" applyFill="1" applyAlignment="1">
      <alignment horizontal="center"/>
    </xf>
    <xf numFmtId="0" fontId="22" fillId="10" borderId="156" xfId="0" applyFont="1" applyFill="1" applyBorder="1"/>
    <xf numFmtId="0" fontId="22" fillId="10" borderId="176" xfId="0" applyFont="1" applyFill="1" applyBorder="1"/>
    <xf numFmtId="14" fontId="22" fillId="10" borderId="0" xfId="0" applyNumberFormat="1" applyFont="1" applyFill="1" applyAlignment="1">
      <alignment horizontal="center" vertical="center"/>
    </xf>
    <xf numFmtId="0" fontId="22" fillId="10" borderId="161" xfId="0" applyFont="1" applyFill="1" applyBorder="1"/>
    <xf numFmtId="0" fontId="22" fillId="10" borderId="0" xfId="0" applyFont="1" applyFill="1"/>
    <xf numFmtId="0" fontId="4" fillId="10" borderId="297" xfId="3" applyFill="1" applyBorder="1"/>
    <xf numFmtId="0" fontId="4" fillId="10" borderId="19" xfId="3" applyFill="1" applyBorder="1"/>
    <xf numFmtId="0" fontId="4" fillId="10" borderId="181" xfId="3" applyFill="1" applyBorder="1"/>
    <xf numFmtId="0" fontId="22" fillId="10" borderId="163" xfId="0" applyFont="1" applyFill="1" applyBorder="1"/>
    <xf numFmtId="0" fontId="4" fillId="10" borderId="163" xfId="3" applyFill="1" applyBorder="1"/>
    <xf numFmtId="0" fontId="0" fillId="10" borderId="0" xfId="0" applyFill="1" applyAlignment="1">
      <alignment horizontal="center"/>
    </xf>
    <xf numFmtId="0" fontId="4" fillId="10" borderId="124" xfId="3" applyFill="1" applyBorder="1"/>
    <xf numFmtId="0" fontId="57" fillId="0" borderId="162" xfId="0" applyFont="1" applyBorder="1" applyAlignment="1">
      <alignment vertical="center"/>
    </xf>
    <xf numFmtId="0" fontId="0" fillId="0" borderId="0" xfId="0" applyAlignment="1">
      <alignment wrapText="1"/>
    </xf>
    <xf numFmtId="164" fontId="23" fillId="0" borderId="60" xfId="0" applyNumberFormat="1" applyFont="1" applyBorder="1"/>
    <xf numFmtId="164" fontId="23" fillId="0" borderId="53" xfId="0" applyNumberFormat="1" applyFont="1" applyBorder="1"/>
    <xf numFmtId="164" fontId="23" fillId="0" borderId="0" xfId="0" applyNumberFormat="1" applyFont="1"/>
    <xf numFmtId="165" fontId="22" fillId="11" borderId="70" xfId="0" applyNumberFormat="1" applyFont="1" applyFill="1" applyBorder="1" applyAlignment="1" applyProtection="1">
      <alignment horizontal="center" vertical="center"/>
      <protection locked="0"/>
    </xf>
    <xf numFmtId="0" fontId="23" fillId="11" borderId="184" xfId="0" applyFont="1" applyFill="1" applyBorder="1" applyAlignment="1" applyProtection="1">
      <alignment horizontal="center" vertical="center"/>
      <protection locked="0"/>
    </xf>
    <xf numFmtId="2" fontId="23" fillId="11" borderId="70" xfId="0" applyNumberFormat="1" applyFont="1" applyFill="1" applyBorder="1" applyAlignment="1" applyProtection="1">
      <alignment horizontal="center" vertical="center"/>
      <protection locked="0"/>
    </xf>
    <xf numFmtId="10" fontId="23" fillId="11" borderId="70" xfId="0" applyNumberFormat="1" applyFont="1" applyFill="1" applyBorder="1" applyAlignment="1" applyProtection="1">
      <alignment horizontal="center" vertical="center"/>
      <protection locked="0"/>
    </xf>
    <xf numFmtId="0" fontId="22" fillId="11" borderId="237" xfId="0" applyFont="1" applyFill="1" applyBorder="1" applyProtection="1">
      <protection locked="0"/>
    </xf>
    <xf numFmtId="3" fontId="22" fillId="11" borderId="51" xfId="0" applyNumberFormat="1" applyFont="1" applyFill="1" applyBorder="1" applyProtection="1">
      <protection locked="0"/>
    </xf>
    <xf numFmtId="166" fontId="26" fillId="11" borderId="62" xfId="0" applyNumberFormat="1" applyFont="1" applyFill="1" applyBorder="1" applyProtection="1">
      <protection locked="0"/>
    </xf>
    <xf numFmtId="166" fontId="22" fillId="11" borderId="50" xfId="0" applyNumberFormat="1" applyFont="1" applyFill="1" applyBorder="1" applyProtection="1">
      <protection locked="0"/>
    </xf>
    <xf numFmtId="3" fontId="22" fillId="11" borderId="74" xfId="5" applyNumberFormat="1" applyFont="1" applyFill="1" applyBorder="1" applyAlignment="1" applyProtection="1">
      <alignment horizontal="right" vertical="center"/>
      <protection locked="0"/>
    </xf>
    <xf numFmtId="3" fontId="22" fillId="11" borderId="70" xfId="5" applyNumberFormat="1" applyFont="1" applyFill="1" applyBorder="1" applyAlignment="1" applyProtection="1">
      <alignment horizontal="right" vertical="center"/>
      <protection locked="0"/>
    </xf>
    <xf numFmtId="3" fontId="22" fillId="11" borderId="72" xfId="5" applyNumberFormat="1" applyFont="1" applyFill="1" applyBorder="1" applyAlignment="1" applyProtection="1">
      <alignment horizontal="right" vertical="center"/>
      <protection locked="0"/>
    </xf>
    <xf numFmtId="0" fontId="22" fillId="11" borderId="252" xfId="5" applyFont="1" applyFill="1" applyBorder="1" applyAlignment="1" applyProtection="1">
      <alignment horizontal="left"/>
      <protection locked="0"/>
    </xf>
    <xf numFmtId="0" fontId="22" fillId="11" borderId="77" xfId="5" applyFont="1" applyFill="1" applyBorder="1" applyAlignment="1" applyProtection="1">
      <alignment horizontal="center"/>
      <protection locked="0"/>
    </xf>
    <xf numFmtId="3" fontId="22" fillId="11" borderId="77" xfId="5" applyNumberFormat="1" applyFont="1" applyFill="1" applyBorder="1" applyAlignment="1" applyProtection="1">
      <alignment horizontal="right" vertical="center"/>
      <protection locked="0"/>
    </xf>
    <xf numFmtId="0" fontId="22" fillId="11" borderId="253" xfId="5" applyFont="1" applyFill="1" applyBorder="1" applyAlignment="1" applyProtection="1">
      <alignment horizontal="left"/>
      <protection locked="0"/>
    </xf>
    <xf numFmtId="0" fontId="22" fillId="11" borderId="50" xfId="5" applyFont="1" applyFill="1" applyBorder="1" applyAlignment="1" applyProtection="1">
      <alignment horizontal="center"/>
      <protection locked="0"/>
    </xf>
    <xf numFmtId="3" fontId="22" fillId="11" borderId="50" xfId="5" applyNumberFormat="1" applyFont="1" applyFill="1" applyBorder="1" applyAlignment="1" applyProtection="1">
      <alignment horizontal="right" vertical="center"/>
      <protection locked="0"/>
    </xf>
    <xf numFmtId="0" fontId="22" fillId="11" borderId="254" xfId="5" applyFont="1" applyFill="1" applyBorder="1" applyAlignment="1" applyProtection="1">
      <alignment horizontal="left"/>
      <protection locked="0"/>
    </xf>
    <xf numFmtId="0" fontId="22" fillId="11" borderId="78" xfId="5" applyFont="1" applyFill="1" applyBorder="1" applyAlignment="1" applyProtection="1">
      <alignment horizontal="center"/>
      <protection locked="0"/>
    </xf>
    <xf numFmtId="3" fontId="22" fillId="11" borderId="78" xfId="5" applyNumberFormat="1" applyFont="1" applyFill="1" applyBorder="1" applyAlignment="1" applyProtection="1">
      <alignment horizontal="right" vertical="center"/>
      <protection locked="0"/>
    </xf>
    <xf numFmtId="9" fontId="22" fillId="11" borderId="74" xfId="5" applyNumberFormat="1" applyFont="1" applyFill="1" applyBorder="1" applyProtection="1">
      <protection locked="0"/>
    </xf>
    <xf numFmtId="9" fontId="22" fillId="11" borderId="70" xfId="5" applyNumberFormat="1" applyFont="1" applyFill="1" applyBorder="1" applyProtection="1">
      <protection locked="0"/>
    </xf>
    <xf numFmtId="3" fontId="22" fillId="11" borderId="72" xfId="5" applyNumberFormat="1" applyFont="1" applyFill="1" applyBorder="1" applyAlignment="1" applyProtection="1">
      <alignment horizontal="right"/>
      <protection locked="0"/>
    </xf>
    <xf numFmtId="9" fontId="22" fillId="11" borderId="72" xfId="5" applyNumberFormat="1" applyFont="1" applyFill="1" applyBorder="1" applyProtection="1">
      <protection locked="0"/>
    </xf>
    <xf numFmtId="3" fontId="22" fillId="11" borderId="80" xfId="5" applyNumberFormat="1" applyFont="1" applyFill="1" applyBorder="1" applyAlignment="1" applyProtection="1">
      <alignment horizontal="right" vertical="center"/>
      <protection locked="0"/>
    </xf>
    <xf numFmtId="3" fontId="22" fillId="11" borderId="82" xfId="5" applyNumberFormat="1" applyFont="1" applyFill="1" applyBorder="1" applyAlignment="1" applyProtection="1">
      <alignment horizontal="right" vertical="center"/>
      <protection locked="0"/>
    </xf>
    <xf numFmtId="10" fontId="23" fillId="11" borderId="70" xfId="1" applyNumberFormat="1" applyFont="1" applyFill="1" applyBorder="1" applyAlignment="1" applyProtection="1">
      <alignment horizontal="center" vertical="center"/>
      <protection locked="0"/>
    </xf>
    <xf numFmtId="3" fontId="23" fillId="11" borderId="90" xfId="0" applyNumberFormat="1" applyFont="1" applyFill="1" applyBorder="1" applyAlignment="1" applyProtection="1">
      <alignment horizontal="right"/>
      <protection locked="0"/>
    </xf>
    <xf numFmtId="0" fontId="23" fillId="12" borderId="0" xfId="0" applyFont="1" applyFill="1" applyAlignment="1">
      <alignment horizontal="center" vertical="center" wrapText="1"/>
    </xf>
    <xf numFmtId="0" fontId="23" fillId="12" borderId="187" xfId="0" applyFont="1" applyFill="1" applyBorder="1" applyAlignment="1">
      <alignment horizontal="center" vertical="center"/>
    </xf>
    <xf numFmtId="0" fontId="23" fillId="12" borderId="190" xfId="0" applyFont="1" applyFill="1" applyBorder="1" applyAlignment="1">
      <alignment horizontal="center" vertical="center"/>
    </xf>
    <xf numFmtId="0" fontId="23" fillId="12" borderId="188" xfId="0" applyFont="1" applyFill="1" applyBorder="1" applyAlignment="1">
      <alignment horizontal="center" vertical="center"/>
    </xf>
    <xf numFmtId="0" fontId="23" fillId="12" borderId="189" xfId="0" applyFont="1" applyFill="1" applyBorder="1" applyAlignment="1">
      <alignment horizontal="center" vertical="center"/>
    </xf>
    <xf numFmtId="0" fontId="23" fillId="12" borderId="169" xfId="0" applyFont="1" applyFill="1" applyBorder="1" applyAlignment="1">
      <alignment horizontal="center" vertical="center"/>
    </xf>
    <xf numFmtId="0" fontId="23" fillId="12" borderId="170" xfId="0" applyFont="1" applyFill="1" applyBorder="1" applyAlignment="1">
      <alignment horizontal="center" vertical="center"/>
    </xf>
    <xf numFmtId="0" fontId="23" fillId="12" borderId="54" xfId="0" applyFont="1" applyFill="1" applyBorder="1" applyAlignment="1">
      <alignment horizontal="center" vertical="center"/>
    </xf>
    <xf numFmtId="0" fontId="23" fillId="12" borderId="191" xfId="0" applyFont="1" applyFill="1" applyBorder="1" applyAlignment="1">
      <alignment horizontal="center" vertical="center"/>
    </xf>
    <xf numFmtId="0" fontId="23" fillId="12" borderId="233" xfId="0" applyFont="1" applyFill="1" applyBorder="1" applyAlignment="1">
      <alignment horizontal="center" vertical="center" wrapText="1"/>
    </xf>
    <xf numFmtId="0" fontId="23" fillId="12" borderId="235" xfId="0" applyFont="1" applyFill="1" applyBorder="1" applyAlignment="1">
      <alignment horizontal="center" vertical="center"/>
    </xf>
    <xf numFmtId="0" fontId="23" fillId="12" borderId="240" xfId="0" applyFont="1" applyFill="1" applyBorder="1"/>
    <xf numFmtId="3" fontId="23" fillId="12" borderId="55" xfId="0" applyNumberFormat="1" applyFont="1" applyFill="1" applyBorder="1"/>
    <xf numFmtId="164" fontId="23" fillId="12" borderId="64" xfId="0" applyNumberFormat="1" applyFont="1" applyFill="1" applyBorder="1"/>
    <xf numFmtId="164" fontId="23" fillId="12" borderId="65" xfId="0" applyNumberFormat="1" applyFont="1" applyFill="1" applyBorder="1"/>
    <xf numFmtId="164" fontId="23" fillId="12" borderId="66" xfId="0" applyNumberFormat="1" applyFont="1" applyFill="1" applyBorder="1"/>
    <xf numFmtId="3" fontId="23" fillId="12" borderId="174" xfId="0" applyNumberFormat="1" applyFont="1" applyFill="1" applyBorder="1"/>
    <xf numFmtId="3" fontId="23" fillId="12" borderId="175" xfId="0" applyNumberFormat="1" applyFont="1" applyFill="1" applyBorder="1"/>
    <xf numFmtId="3" fontId="23" fillId="12" borderId="59" xfId="0" applyNumberFormat="1" applyFont="1" applyFill="1" applyBorder="1"/>
    <xf numFmtId="3" fontId="23" fillId="12" borderId="57" xfId="0" applyNumberFormat="1" applyFont="1" applyFill="1" applyBorder="1"/>
    <xf numFmtId="3" fontId="23" fillId="12" borderId="64" xfId="0" applyNumberFormat="1" applyFont="1" applyFill="1" applyBorder="1"/>
    <xf numFmtId="3" fontId="23" fillId="12" borderId="69" xfId="0" applyNumberFormat="1" applyFont="1" applyFill="1" applyBorder="1"/>
    <xf numFmtId="3" fontId="23" fillId="12" borderId="241" xfId="0" applyNumberFormat="1" applyFont="1" applyFill="1" applyBorder="1"/>
    <xf numFmtId="0" fontId="22" fillId="12" borderId="56" xfId="0" applyFont="1" applyFill="1" applyBorder="1" applyAlignment="1">
      <alignment horizontal="center" vertical="center" wrapText="1"/>
    </xf>
    <xf numFmtId="0" fontId="22" fillId="12" borderId="56" xfId="0" applyFont="1" applyFill="1" applyBorder="1" applyAlignment="1">
      <alignment horizontal="right" vertical="center" wrapText="1"/>
    </xf>
    <xf numFmtId="0" fontId="22" fillId="12" borderId="58" xfId="0" applyFont="1" applyFill="1" applyBorder="1" applyAlignment="1">
      <alignment horizontal="right" vertical="center" wrapText="1"/>
    </xf>
    <xf numFmtId="0" fontId="22" fillId="12" borderId="251" xfId="0" applyFont="1" applyFill="1" applyBorder="1" applyAlignment="1">
      <alignment horizontal="left" vertical="center" wrapText="1"/>
    </xf>
    <xf numFmtId="0" fontId="22" fillId="12" borderId="140" xfId="0" applyFont="1" applyFill="1" applyBorder="1" applyAlignment="1">
      <alignment horizontal="center" vertical="center" wrapText="1"/>
    </xf>
    <xf numFmtId="3" fontId="22" fillId="12" borderId="140" xfId="0" applyNumberFormat="1" applyFont="1" applyFill="1" applyBorder="1" applyAlignment="1">
      <alignment horizontal="right" vertical="center" wrapText="1"/>
    </xf>
    <xf numFmtId="3" fontId="22" fillId="12" borderId="141" xfId="0" applyNumberFormat="1" applyFont="1" applyFill="1" applyBorder="1" applyAlignment="1">
      <alignment horizontal="right" vertical="center" wrapText="1"/>
    </xf>
    <xf numFmtId="0" fontId="22" fillId="12" borderId="81" xfId="0" applyFont="1" applyFill="1" applyBorder="1" applyAlignment="1">
      <alignment horizontal="center" vertical="center" wrapText="1"/>
    </xf>
    <xf numFmtId="3" fontId="22" fillId="12" borderId="81" xfId="0" applyNumberFormat="1" applyFont="1" applyFill="1" applyBorder="1" applyAlignment="1">
      <alignment horizontal="right" vertical="center" wrapText="1"/>
    </xf>
    <xf numFmtId="3" fontId="22" fillId="12" borderId="144" xfId="0" applyNumberFormat="1" applyFont="1" applyFill="1" applyBorder="1" applyAlignment="1">
      <alignment horizontal="right" vertical="center" wrapText="1"/>
    </xf>
    <xf numFmtId="0" fontId="22" fillId="12" borderId="84" xfId="0" applyFont="1" applyFill="1" applyBorder="1" applyAlignment="1">
      <alignment horizontal="center" vertical="center" wrapText="1"/>
    </xf>
    <xf numFmtId="3" fontId="22" fillId="12" borderId="84" xfId="0" applyNumberFormat="1" applyFont="1" applyFill="1" applyBorder="1" applyAlignment="1">
      <alignment horizontal="right" vertical="center" wrapText="1"/>
    </xf>
    <xf numFmtId="3" fontId="22" fillId="12" borderId="148" xfId="0" applyNumberFormat="1" applyFont="1" applyFill="1" applyBorder="1" applyAlignment="1">
      <alignment horizontal="right" vertical="center" wrapText="1"/>
    </xf>
    <xf numFmtId="3" fontId="22" fillId="12" borderId="86" xfId="0" applyNumberFormat="1" applyFont="1" applyFill="1" applyBorder="1" applyAlignment="1">
      <alignment horizontal="right" vertical="center" wrapText="1"/>
    </xf>
    <xf numFmtId="3" fontId="27" fillId="12" borderId="76" xfId="0" applyNumberFormat="1" applyFont="1" applyFill="1" applyBorder="1" applyAlignment="1">
      <alignment horizontal="right" vertical="center"/>
    </xf>
    <xf numFmtId="3" fontId="27" fillId="12" borderId="85" xfId="0" applyNumberFormat="1" applyFont="1" applyFill="1" applyBorder="1" applyAlignment="1">
      <alignment horizontal="right" vertical="center"/>
    </xf>
    <xf numFmtId="3" fontId="27" fillId="12" borderId="152" xfId="0" applyNumberFormat="1" applyFont="1" applyFill="1" applyBorder="1" applyAlignment="1">
      <alignment horizontal="right" vertical="center"/>
    </xf>
    <xf numFmtId="3" fontId="27" fillId="12" borderId="153" xfId="0" applyNumberFormat="1" applyFont="1" applyFill="1" applyBorder="1" applyAlignment="1">
      <alignment horizontal="right" vertical="center"/>
    </xf>
    <xf numFmtId="3" fontId="27" fillId="12" borderId="139" xfId="0" applyNumberFormat="1" applyFont="1" applyFill="1" applyBorder="1" applyAlignment="1">
      <alignment horizontal="right" vertical="center"/>
    </xf>
    <xf numFmtId="3" fontId="27" fillId="12" borderId="151" xfId="0" applyNumberFormat="1" applyFont="1" applyFill="1" applyBorder="1" applyAlignment="1">
      <alignment horizontal="right" vertical="center"/>
    </xf>
    <xf numFmtId="0" fontId="23" fillId="11" borderId="0" xfId="0" applyFont="1" applyFill="1" applyAlignment="1">
      <alignment horizontal="left" vertical="top"/>
    </xf>
    <xf numFmtId="0" fontId="22" fillId="11" borderId="0" xfId="0" applyFont="1" applyFill="1" applyAlignment="1" applyProtection="1">
      <alignment horizontal="center"/>
      <protection locked="0"/>
    </xf>
    <xf numFmtId="0" fontId="22" fillId="11" borderId="0" xfId="0" applyFont="1" applyFill="1" applyAlignment="1" applyProtection="1">
      <alignment vertical="center"/>
      <protection locked="0"/>
    </xf>
    <xf numFmtId="0" fontId="22" fillId="11" borderId="0" xfId="0" applyFont="1" applyFill="1" applyAlignment="1" applyProtection="1">
      <alignment horizontal="center" vertical="center"/>
      <protection locked="0"/>
    </xf>
    <xf numFmtId="3" fontId="23" fillId="12" borderId="95" xfId="0" applyNumberFormat="1" applyFont="1" applyFill="1" applyBorder="1" applyAlignment="1">
      <alignment horizontal="center" vertical="center"/>
    </xf>
    <xf numFmtId="0" fontId="23" fillId="12" borderId="107" xfId="0" applyFont="1" applyFill="1" applyBorder="1" applyAlignment="1">
      <alignment horizontal="center" vertical="center"/>
    </xf>
    <xf numFmtId="3" fontId="23" fillId="12" borderId="112" xfId="0" applyNumberFormat="1" applyFont="1" applyFill="1" applyBorder="1" applyAlignment="1">
      <alignment horizontal="right"/>
    </xf>
    <xf numFmtId="3" fontId="23" fillId="12" borderId="113" xfId="0" applyNumberFormat="1" applyFont="1" applyFill="1" applyBorder="1" applyAlignment="1">
      <alignment horizontal="right"/>
    </xf>
    <xf numFmtId="3" fontId="23" fillId="12" borderId="127" xfId="0" applyNumberFormat="1" applyFont="1" applyFill="1" applyBorder="1" applyAlignment="1">
      <alignment horizontal="center" vertical="center"/>
    </xf>
    <xf numFmtId="0" fontId="23" fillId="12" borderId="104" xfId="0" applyFont="1" applyFill="1" applyBorder="1" applyAlignment="1">
      <alignment horizontal="center" vertical="center"/>
    </xf>
    <xf numFmtId="3" fontId="23" fillId="12" borderId="126" xfId="0" applyNumberFormat="1" applyFont="1" applyFill="1" applyBorder="1" applyAlignment="1">
      <alignment horizontal="right"/>
    </xf>
    <xf numFmtId="3" fontId="23" fillId="12" borderId="105" xfId="0" applyNumberFormat="1" applyFont="1" applyFill="1" applyBorder="1" applyAlignment="1">
      <alignment horizontal="right"/>
    </xf>
    <xf numFmtId="3" fontId="23" fillId="13" borderId="97" xfId="0" applyNumberFormat="1" applyFont="1" applyFill="1" applyBorder="1" applyAlignment="1">
      <alignment horizontal="right"/>
    </xf>
    <xf numFmtId="3" fontId="23" fillId="13" borderId="109" xfId="0" applyNumberFormat="1" applyFont="1" applyFill="1" applyBorder="1" applyAlignment="1">
      <alignment horizontal="right"/>
    </xf>
    <xf numFmtId="1" fontId="3" fillId="11" borderId="44" xfId="6" applyNumberFormat="1" applyFill="1" applyBorder="1" applyAlignment="1" applyProtection="1">
      <alignment horizontal="left" vertical="center"/>
      <protection locked="0"/>
    </xf>
    <xf numFmtId="3" fontId="22" fillId="11" borderId="28" xfId="0" applyNumberFormat="1" applyFont="1" applyFill="1" applyBorder="1" applyAlignment="1" applyProtection="1">
      <alignment horizontal="right" vertical="center"/>
      <protection locked="0"/>
    </xf>
    <xf numFmtId="3" fontId="22" fillId="11" borderId="1" xfId="0" applyNumberFormat="1" applyFont="1" applyFill="1" applyBorder="1" applyAlignment="1" applyProtection="1">
      <alignment horizontal="right" vertical="center"/>
      <protection locked="0"/>
    </xf>
    <xf numFmtId="1" fontId="3" fillId="11" borderId="49" xfId="6" applyNumberFormat="1" applyFill="1" applyBorder="1" applyAlignment="1" applyProtection="1">
      <alignment horizontal="left" vertical="center"/>
      <protection locked="0"/>
    </xf>
    <xf numFmtId="3" fontId="22" fillId="11" borderId="35" xfId="0" applyNumberFormat="1" applyFont="1" applyFill="1" applyBorder="1" applyAlignment="1" applyProtection="1">
      <alignment horizontal="right" vertical="center"/>
      <protection locked="0"/>
    </xf>
    <xf numFmtId="3" fontId="22" fillId="11" borderId="5" xfId="0" applyNumberFormat="1" applyFont="1" applyFill="1" applyBorder="1" applyAlignment="1" applyProtection="1">
      <alignment horizontal="right" vertical="center"/>
      <protection locked="0"/>
    </xf>
    <xf numFmtId="3" fontId="22" fillId="11" borderId="44" xfId="0" applyNumberFormat="1" applyFont="1" applyFill="1" applyBorder="1" applyAlignment="1" applyProtection="1">
      <alignment horizontal="right" vertical="center"/>
      <protection locked="0"/>
    </xf>
    <xf numFmtId="3" fontId="22" fillId="11" borderId="4" xfId="0" applyNumberFormat="1" applyFont="1" applyFill="1" applyBorder="1" applyAlignment="1" applyProtection="1">
      <alignment horizontal="right" vertical="center"/>
      <protection locked="0"/>
    </xf>
    <xf numFmtId="3" fontId="22" fillId="11" borderId="49" xfId="0" applyNumberFormat="1" applyFont="1" applyFill="1" applyBorder="1" applyAlignment="1" applyProtection="1">
      <alignment horizontal="right" vertical="center"/>
      <protection locked="0"/>
    </xf>
    <xf numFmtId="3" fontId="22" fillId="11" borderId="42" xfId="0" applyNumberFormat="1" applyFont="1" applyFill="1" applyBorder="1" applyAlignment="1" applyProtection="1">
      <alignment horizontal="right" vertical="center"/>
      <protection locked="0"/>
    </xf>
    <xf numFmtId="3" fontId="28" fillId="11" borderId="25" xfId="6" applyNumberFormat="1" applyFont="1" applyFill="1" applyBorder="1" applyAlignment="1" applyProtection="1">
      <alignment horizontal="right" vertical="center"/>
      <protection locked="0"/>
    </xf>
    <xf numFmtId="3" fontId="28" fillId="11" borderId="47" xfId="6" applyNumberFormat="1" applyFont="1" applyFill="1" applyBorder="1" applyAlignment="1" applyProtection="1">
      <alignment horizontal="right" vertical="center"/>
      <protection locked="0"/>
    </xf>
    <xf numFmtId="3" fontId="28" fillId="11" borderId="27" xfId="6" applyNumberFormat="1" applyFont="1" applyFill="1" applyBorder="1" applyAlignment="1" applyProtection="1">
      <alignment horizontal="right" vertical="center"/>
      <protection locked="0"/>
    </xf>
    <xf numFmtId="3" fontId="28" fillId="11" borderId="40" xfId="6" applyNumberFormat="1" applyFont="1" applyFill="1" applyBorder="1" applyAlignment="1" applyProtection="1">
      <alignment horizontal="right" vertical="center"/>
      <protection locked="0"/>
    </xf>
    <xf numFmtId="3" fontId="22" fillId="11" borderId="320" xfId="0" applyNumberFormat="1" applyFont="1" applyFill="1" applyBorder="1" applyAlignment="1" applyProtection="1">
      <alignment horizontal="right" vertical="center"/>
      <protection locked="0"/>
    </xf>
    <xf numFmtId="3" fontId="22" fillId="11" borderId="329" xfId="0" applyNumberFormat="1" applyFont="1" applyFill="1" applyBorder="1" applyAlignment="1" applyProtection="1">
      <alignment horizontal="right" vertical="center"/>
      <protection locked="0"/>
    </xf>
    <xf numFmtId="3" fontId="22" fillId="11" borderId="3" xfId="0" applyNumberFormat="1" applyFont="1" applyFill="1" applyBorder="1" applyAlignment="1" applyProtection="1">
      <alignment horizontal="right" vertical="center"/>
      <protection locked="0"/>
    </xf>
    <xf numFmtId="3" fontId="22" fillId="11" borderId="323" xfId="0" applyNumberFormat="1" applyFont="1" applyFill="1" applyBorder="1" applyAlignment="1" applyProtection="1">
      <alignment horizontal="right" vertical="center"/>
      <protection locked="0"/>
    </xf>
    <xf numFmtId="3" fontId="22" fillId="11" borderId="321" xfId="0" applyNumberFormat="1" applyFont="1" applyFill="1" applyBorder="1" applyAlignment="1" applyProtection="1">
      <alignment horizontal="right" vertical="center"/>
      <protection locked="0"/>
    </xf>
    <xf numFmtId="3" fontId="22" fillId="11" borderId="330" xfId="0" applyNumberFormat="1" applyFont="1" applyFill="1" applyBorder="1" applyAlignment="1" applyProtection="1">
      <alignment horizontal="right" vertical="center"/>
      <protection locked="0"/>
    </xf>
    <xf numFmtId="3" fontId="22" fillId="11" borderId="332" xfId="0" applyNumberFormat="1" applyFont="1" applyFill="1" applyBorder="1" applyAlignment="1" applyProtection="1">
      <alignment horizontal="right" vertical="center"/>
      <protection locked="0"/>
    </xf>
    <xf numFmtId="3" fontId="22" fillId="11" borderId="9" xfId="0" applyNumberFormat="1" applyFont="1" applyFill="1" applyBorder="1" applyAlignment="1" applyProtection="1">
      <alignment horizontal="right" vertical="center"/>
      <protection locked="0"/>
    </xf>
    <xf numFmtId="0" fontId="41" fillId="0" borderId="0" xfId="0" applyFont="1"/>
    <xf numFmtId="0" fontId="48" fillId="11" borderId="0" xfId="0" applyFont="1" applyFill="1" applyProtection="1">
      <protection locked="0"/>
    </xf>
    <xf numFmtId="0" fontId="31" fillId="0" borderId="0" xfId="0" applyFont="1"/>
    <xf numFmtId="0" fontId="58" fillId="0" borderId="0" xfId="0" applyFont="1"/>
    <xf numFmtId="0" fontId="59" fillId="0" borderId="0" xfId="0" applyFont="1"/>
    <xf numFmtId="0" fontId="48" fillId="0" borderId="0" xfId="0" applyFont="1" applyAlignment="1">
      <alignment wrapText="1"/>
    </xf>
    <xf numFmtId="0" fontId="48" fillId="0" borderId="0" xfId="0" applyFont="1" applyAlignment="1">
      <alignment horizontal="left" vertical="top" wrapText="1"/>
    </xf>
    <xf numFmtId="0" fontId="46" fillId="0" borderId="0" xfId="0" applyFont="1" applyAlignment="1">
      <alignment wrapText="1"/>
    </xf>
    <xf numFmtId="0" fontId="41" fillId="0" borderId="0" xfId="0" applyFont="1" applyAlignment="1">
      <alignment wrapText="1"/>
    </xf>
    <xf numFmtId="0" fontId="61" fillId="0" borderId="0" xfId="0" applyFont="1"/>
    <xf numFmtId="0" fontId="47" fillId="0" borderId="0" xfId="0" applyFont="1" applyAlignment="1">
      <alignment horizontal="left" vertical="top" wrapText="1"/>
    </xf>
    <xf numFmtId="0" fontId="42" fillId="0" borderId="0" xfId="7" applyFont="1" applyFill="1" applyBorder="1" applyAlignment="1"/>
    <xf numFmtId="0" fontId="35" fillId="0" borderId="0" xfId="4"/>
    <xf numFmtId="0" fontId="60" fillId="14" borderId="14" xfId="0" applyFont="1" applyFill="1" applyBorder="1" applyAlignment="1">
      <alignment wrapText="1"/>
    </xf>
    <xf numFmtId="0" fontId="60" fillId="14" borderId="13" xfId="0" applyFont="1" applyFill="1" applyBorder="1" applyAlignment="1">
      <alignment wrapText="1"/>
    </xf>
    <xf numFmtId="0" fontId="60" fillId="14" borderId="333" xfId="0" applyFont="1" applyFill="1" applyBorder="1" applyAlignment="1">
      <alignment wrapText="1"/>
    </xf>
    <xf numFmtId="0" fontId="41" fillId="14" borderId="16" xfId="0" applyFont="1" applyFill="1" applyBorder="1"/>
    <xf numFmtId="0" fontId="41" fillId="14" borderId="0" xfId="0" applyFont="1" applyFill="1"/>
    <xf numFmtId="0" fontId="41" fillId="14" borderId="334" xfId="0" applyFont="1" applyFill="1" applyBorder="1"/>
    <xf numFmtId="0" fontId="46" fillId="14" borderId="16" xfId="0" applyFont="1" applyFill="1" applyBorder="1" applyAlignment="1">
      <alignment wrapText="1"/>
    </xf>
    <xf numFmtId="0" fontId="41" fillId="14" borderId="0" xfId="0" applyFont="1" applyFill="1" applyAlignment="1">
      <alignment wrapText="1"/>
    </xf>
    <xf numFmtId="0" fontId="41" fillId="14" borderId="334" xfId="0" applyFont="1" applyFill="1" applyBorder="1" applyAlignment="1">
      <alignment wrapText="1"/>
    </xf>
    <xf numFmtId="0" fontId="41" fillId="14" borderId="18" xfId="0" applyFont="1" applyFill="1" applyBorder="1"/>
    <xf numFmtId="0" fontId="41" fillId="14" borderId="19" xfId="0" applyFont="1" applyFill="1" applyBorder="1"/>
    <xf numFmtId="0" fontId="41" fillId="14" borderId="335" xfId="0" applyFont="1" applyFill="1" applyBorder="1"/>
    <xf numFmtId="0" fontId="35" fillId="14" borderId="16" xfId="4" applyFill="1" applyBorder="1" applyAlignment="1"/>
    <xf numFmtId="0" fontId="35" fillId="14" borderId="0" xfId="4" applyFill="1" applyBorder="1" applyAlignment="1"/>
    <xf numFmtId="0" fontId="35" fillId="14" borderId="334" xfId="4" applyFill="1" applyBorder="1" applyAlignment="1"/>
    <xf numFmtId="0" fontId="48" fillId="14" borderId="16" xfId="0" applyFont="1" applyFill="1" applyBorder="1" applyAlignment="1">
      <alignment horizontal="left" vertical="top" wrapText="1"/>
    </xf>
    <xf numFmtId="0" fontId="48" fillId="14" borderId="0" xfId="0" applyFont="1" applyFill="1" applyAlignment="1">
      <alignment horizontal="left" vertical="top" wrapText="1"/>
    </xf>
    <xf numFmtId="0" fontId="48" fillId="14" borderId="334" xfId="0" applyFont="1" applyFill="1" applyBorder="1" applyAlignment="1">
      <alignment horizontal="left" vertical="top" wrapText="1"/>
    </xf>
    <xf numFmtId="0" fontId="23" fillId="12" borderId="171" xfId="0" applyFont="1" applyFill="1" applyBorder="1" applyAlignment="1">
      <alignment horizontal="center" vertical="center"/>
    </xf>
    <xf numFmtId="0" fontId="36" fillId="12" borderId="94" xfId="0" applyFont="1" applyFill="1" applyBorder="1" applyAlignment="1">
      <alignment horizontal="center" vertical="center"/>
    </xf>
    <xf numFmtId="3" fontId="22" fillId="11" borderId="247" xfId="5" applyNumberFormat="1" applyFont="1" applyFill="1" applyBorder="1" applyProtection="1">
      <protection locked="0"/>
    </xf>
    <xf numFmtId="0" fontId="6" fillId="11" borderId="70" xfId="5" applyFill="1" applyBorder="1" applyProtection="1">
      <protection locked="0"/>
    </xf>
    <xf numFmtId="3" fontId="22" fillId="11" borderId="248" xfId="5" applyNumberFormat="1" applyFont="1" applyFill="1" applyBorder="1" applyProtection="1">
      <protection locked="0"/>
    </xf>
    <xf numFmtId="0" fontId="6" fillId="11" borderId="72" xfId="5" applyFill="1" applyBorder="1" applyProtection="1">
      <protection locked="0"/>
    </xf>
    <xf numFmtId="3" fontId="22" fillId="11" borderId="259" xfId="5" applyNumberFormat="1" applyFont="1" applyFill="1" applyBorder="1" applyProtection="1">
      <protection locked="0"/>
    </xf>
    <xf numFmtId="0" fontId="6" fillId="11" borderId="82" xfId="5" applyFill="1" applyBorder="1" applyProtection="1">
      <protection locked="0"/>
    </xf>
    <xf numFmtId="0" fontId="22" fillId="12" borderId="256" xfId="0" applyFont="1" applyFill="1" applyBorder="1" applyAlignment="1">
      <alignment horizontal="left" vertical="center"/>
    </xf>
    <xf numFmtId="0" fontId="22" fillId="12" borderId="84" xfId="0" applyFont="1" applyFill="1" applyBorder="1" applyAlignment="1">
      <alignment vertical="center"/>
    </xf>
    <xf numFmtId="0" fontId="23" fillId="12" borderId="0" xfId="0" applyFont="1" applyFill="1" applyAlignment="1">
      <alignment horizontal="center" vertical="center"/>
    </xf>
    <xf numFmtId="0" fontId="36" fillId="12" borderId="0" xfId="0" applyFont="1" applyFill="1" applyAlignment="1">
      <alignment horizontal="center" vertical="center"/>
    </xf>
    <xf numFmtId="0" fontId="23" fillId="12" borderId="171" xfId="0" applyFont="1" applyFill="1" applyBorder="1" applyAlignment="1">
      <alignment horizontal="center" vertical="center" wrapText="1"/>
    </xf>
    <xf numFmtId="0" fontId="22" fillId="12" borderId="255" xfId="0" applyFont="1" applyFill="1" applyBorder="1" applyAlignment="1">
      <alignment horizontal="left" vertical="center"/>
    </xf>
    <xf numFmtId="0" fontId="0" fillId="12" borderId="81" xfId="0" applyFill="1" applyBorder="1" applyAlignment="1">
      <alignment vertical="center"/>
    </xf>
    <xf numFmtId="3" fontId="22" fillId="11" borderId="246" xfId="5" applyNumberFormat="1" applyFont="1" applyFill="1" applyBorder="1" applyProtection="1">
      <protection locked="0"/>
    </xf>
    <xf numFmtId="3" fontId="22" fillId="11" borderId="74" xfId="5" applyNumberFormat="1" applyFont="1" applyFill="1" applyBorder="1" applyProtection="1">
      <protection locked="0"/>
    </xf>
    <xf numFmtId="3" fontId="22" fillId="11" borderId="70" xfId="5" applyNumberFormat="1" applyFont="1" applyFill="1" applyBorder="1" applyProtection="1">
      <protection locked="0"/>
    </xf>
    <xf numFmtId="0" fontId="6" fillId="11" borderId="74" xfId="5" applyFill="1" applyBorder="1" applyProtection="1">
      <protection locked="0"/>
    </xf>
    <xf numFmtId="0" fontId="22" fillId="12" borderId="245" xfId="0" applyFont="1" applyFill="1" applyBorder="1" applyAlignment="1">
      <alignment horizontal="left" vertical="center"/>
    </xf>
    <xf numFmtId="0" fontId="22" fillId="12" borderId="56" xfId="0" applyFont="1" applyFill="1" applyBorder="1" applyAlignment="1">
      <alignment vertical="center"/>
    </xf>
    <xf numFmtId="0" fontId="30" fillId="0" borderId="220" xfId="0" applyFont="1" applyBorder="1" applyAlignment="1">
      <alignment horizontal="center" vertical="center" wrapText="1"/>
    </xf>
    <xf numFmtId="0" fontId="0" fillId="0" borderId="89" xfId="0" applyBorder="1" applyAlignment="1">
      <alignment horizontal="center" vertical="center"/>
    </xf>
    <xf numFmtId="0" fontId="23" fillId="12" borderId="232" xfId="0" applyFont="1" applyFill="1" applyBorder="1" applyAlignment="1">
      <alignment horizontal="left" vertical="center" wrapText="1"/>
    </xf>
    <xf numFmtId="0" fontId="0" fillId="12" borderId="234" xfId="0" applyFill="1" applyBorder="1" applyAlignment="1">
      <alignment horizontal="left" vertical="center"/>
    </xf>
    <xf numFmtId="0" fontId="23" fillId="12" borderId="167" xfId="0" applyFont="1" applyFill="1" applyBorder="1" applyAlignment="1">
      <alignment horizontal="center" vertical="center" wrapText="1"/>
    </xf>
    <xf numFmtId="0" fontId="36" fillId="12" borderId="186" xfId="0" applyFont="1" applyFill="1" applyBorder="1" applyAlignment="1">
      <alignment horizontal="center" vertical="center"/>
    </xf>
    <xf numFmtId="0" fontId="36" fillId="12" borderId="168" xfId="0" applyFont="1" applyFill="1" applyBorder="1" applyAlignment="1">
      <alignment horizontal="center" vertical="center"/>
    </xf>
    <xf numFmtId="165" fontId="22" fillId="11" borderId="87" xfId="0" applyNumberFormat="1" applyFont="1" applyFill="1" applyBorder="1" applyAlignment="1" applyProtection="1">
      <alignment horizontal="center" vertical="center"/>
      <protection locked="0"/>
    </xf>
    <xf numFmtId="0" fontId="0" fillId="0" borderId="88" xfId="0" applyBorder="1" applyAlignment="1">
      <alignment horizontal="center" vertical="center"/>
    </xf>
    <xf numFmtId="0" fontId="30" fillId="11" borderId="303" xfId="0" applyFont="1" applyFill="1" applyBorder="1" applyAlignment="1">
      <alignment horizontal="center" wrapText="1"/>
    </xf>
    <xf numFmtId="0" fontId="34" fillId="11" borderId="88" xfId="0" applyFont="1" applyFill="1" applyBorder="1" applyAlignment="1">
      <alignment horizontal="center"/>
    </xf>
    <xf numFmtId="0" fontId="0" fillId="11" borderId="88" xfId="0" applyFill="1" applyBorder="1" applyAlignment="1">
      <alignment horizontal="center"/>
    </xf>
    <xf numFmtId="0" fontId="0" fillId="11" borderId="89" xfId="0" applyFill="1" applyBorder="1" applyAlignment="1">
      <alignment horizontal="center"/>
    </xf>
    <xf numFmtId="1" fontId="3" fillId="0" borderId="87" xfId="6" applyNumberFormat="1" applyBorder="1" applyAlignment="1">
      <alignment horizontal="left" vertical="center"/>
    </xf>
    <xf numFmtId="1" fontId="0" fillId="0" borderId="88" xfId="0" applyNumberFormat="1" applyBorder="1" applyAlignment="1">
      <alignment vertical="center"/>
    </xf>
    <xf numFmtId="1" fontId="0" fillId="0" borderId="89" xfId="0" applyNumberFormat="1" applyBorder="1" applyAlignment="1">
      <alignment vertical="center"/>
    </xf>
    <xf numFmtId="0" fontId="28" fillId="7" borderId="47" xfId="6" applyFont="1" applyFill="1" applyBorder="1" applyAlignment="1">
      <alignment horizontal="center" vertical="center" wrapText="1"/>
    </xf>
    <xf numFmtId="0" fontId="36" fillId="0" borderId="47" xfId="0" applyFont="1" applyBorder="1" applyAlignment="1">
      <alignment horizontal="center" vertical="center" wrapText="1"/>
    </xf>
    <xf numFmtId="0" fontId="36" fillId="0" borderId="24" xfId="0" applyFont="1" applyBorder="1" applyAlignment="1">
      <alignment horizontal="center" vertical="center" wrapText="1"/>
    </xf>
    <xf numFmtId="0" fontId="28" fillId="7" borderId="6" xfId="6" applyFont="1" applyFill="1" applyBorder="1" applyAlignment="1">
      <alignment horizontal="center" vertical="center" wrapText="1"/>
    </xf>
    <xf numFmtId="0" fontId="36" fillId="0" borderId="6" xfId="0" applyFont="1" applyBorder="1" applyAlignment="1">
      <alignment horizontal="center" vertical="center" wrapText="1"/>
    </xf>
    <xf numFmtId="0" fontId="36" fillId="0" borderId="41" xfId="0" applyFont="1" applyBorder="1" applyAlignment="1">
      <alignment horizontal="center" vertical="center" wrapText="1"/>
    </xf>
    <xf numFmtId="0" fontId="28" fillId="0" borderId="46" xfId="6" applyFont="1" applyBorder="1" applyAlignment="1">
      <alignment horizontal="center" vertical="center"/>
    </xf>
    <xf numFmtId="0" fontId="0" fillId="0" borderId="43" xfId="0" applyBorder="1" applyAlignment="1">
      <alignment horizontal="center" vertical="center"/>
    </xf>
    <xf numFmtId="2" fontId="28" fillId="7" borderId="16" xfId="6" applyNumberFormat="1" applyFont="1" applyFill="1" applyBorder="1" applyAlignment="1">
      <alignment horizontal="center" vertical="center" wrapText="1"/>
    </xf>
    <xf numFmtId="2" fontId="0" fillId="0" borderId="0" xfId="0" applyNumberFormat="1" applyAlignment="1">
      <alignment horizontal="center" vertical="center" wrapText="1"/>
    </xf>
    <xf numFmtId="2" fontId="0" fillId="0" borderId="17" xfId="0" applyNumberFormat="1" applyBorder="1" applyAlignment="1">
      <alignment horizontal="center" vertical="center" wrapText="1"/>
    </xf>
    <xf numFmtId="0" fontId="0" fillId="0" borderId="34" xfId="0" applyBorder="1" applyAlignment="1">
      <alignment horizontal="center" vertical="center" wrapText="1"/>
    </xf>
    <xf numFmtId="0" fontId="0" fillId="0" borderId="7" xfId="0" applyBorder="1" applyAlignment="1">
      <alignment horizontal="center" vertical="center" wrapText="1"/>
    </xf>
    <xf numFmtId="0" fontId="0" fillId="0" borderId="26" xfId="0" applyBorder="1" applyAlignment="1">
      <alignment horizontal="center" vertical="center" wrapText="1"/>
    </xf>
    <xf numFmtId="0" fontId="28" fillId="7" borderId="46" xfId="6" applyFont="1" applyFill="1" applyBorder="1" applyAlignment="1">
      <alignment horizontal="center" vertical="center" wrapText="1"/>
    </xf>
    <xf numFmtId="0" fontId="36" fillId="0" borderId="46" xfId="0" applyFont="1" applyBorder="1" applyAlignment="1">
      <alignment horizontal="center" vertical="center" wrapText="1"/>
    </xf>
    <xf numFmtId="0" fontId="36" fillId="0" borderId="43" xfId="0" applyFont="1" applyBorder="1" applyAlignment="1">
      <alignment horizontal="center" vertical="center" wrapText="1"/>
    </xf>
    <xf numFmtId="0" fontId="28" fillId="7" borderId="16" xfId="6" applyFont="1" applyFill="1" applyBorder="1" applyAlignment="1">
      <alignment horizontal="center" vertical="center"/>
    </xf>
    <xf numFmtId="0" fontId="36" fillId="0" borderId="0" xfId="0" applyFont="1" applyAlignment="1">
      <alignment horizontal="center" vertical="center"/>
    </xf>
    <xf numFmtId="0" fontId="36" fillId="0" borderId="7" xfId="0" applyFont="1" applyBorder="1" applyAlignment="1">
      <alignment horizontal="center" vertical="center"/>
    </xf>
    <xf numFmtId="0" fontId="36" fillId="0" borderId="26" xfId="0" applyFont="1" applyBorder="1" applyAlignment="1">
      <alignment horizontal="center" vertical="center"/>
    </xf>
    <xf numFmtId="0" fontId="28" fillId="7" borderId="40" xfId="6" applyFont="1" applyFill="1" applyBorder="1" applyAlignment="1">
      <alignment horizontal="center" vertical="center" wrapText="1"/>
    </xf>
    <xf numFmtId="0" fontId="36" fillId="0" borderId="40" xfId="0" applyFont="1" applyBorder="1" applyAlignment="1">
      <alignment horizontal="center" vertical="center" wrapText="1"/>
    </xf>
    <xf numFmtId="0" fontId="36" fillId="0" borderId="31" xfId="0" applyFont="1" applyBorder="1" applyAlignment="1">
      <alignment horizontal="center" vertical="center" wrapText="1"/>
    </xf>
    <xf numFmtId="0" fontId="2" fillId="7" borderId="35" xfId="6" applyFont="1" applyFill="1" applyBorder="1" applyAlignment="1">
      <alignment horizontal="center" vertical="center" wrapText="1"/>
    </xf>
    <xf numFmtId="0" fontId="0" fillId="0" borderId="24" xfId="0" applyBorder="1" applyAlignment="1">
      <alignment horizontal="center" vertical="center" wrapText="1"/>
    </xf>
    <xf numFmtId="0" fontId="2" fillId="7" borderId="5" xfId="6" applyFont="1" applyFill="1" applyBorder="1" applyAlignment="1">
      <alignment horizontal="center" vertical="center" wrapText="1"/>
    </xf>
    <xf numFmtId="0" fontId="0" fillId="0" borderId="41" xfId="0" applyBorder="1" applyAlignment="1">
      <alignment horizontal="center" vertical="center" wrapText="1"/>
    </xf>
    <xf numFmtId="0" fontId="3" fillId="7" borderId="4" xfId="6" applyFill="1" applyBorder="1" applyAlignment="1">
      <alignment horizontal="center" vertical="center"/>
    </xf>
    <xf numFmtId="0" fontId="0" fillId="0" borderId="4" xfId="0" applyBorder="1" applyAlignment="1">
      <alignment horizontal="center" vertical="center"/>
    </xf>
    <xf numFmtId="0" fontId="28" fillId="7" borderId="36" xfId="6" applyFont="1" applyFill="1" applyBorder="1" applyAlignment="1">
      <alignment horizontal="center" vertical="center" wrapText="1"/>
    </xf>
    <xf numFmtId="0" fontId="6" fillId="7" borderId="34" xfId="0" applyFont="1" applyFill="1" applyBorder="1" applyAlignment="1">
      <alignment horizontal="center" vertical="center" wrapText="1"/>
    </xf>
    <xf numFmtId="0" fontId="0" fillId="7" borderId="7" xfId="0" applyFill="1" applyBorder="1" applyAlignment="1">
      <alignment horizontal="center" vertical="center" wrapText="1"/>
    </xf>
    <xf numFmtId="0" fontId="6" fillId="7" borderId="326" xfId="0" applyFont="1" applyFill="1" applyBorder="1" applyAlignment="1">
      <alignment horizontal="center" vertical="center" wrapText="1"/>
    </xf>
    <xf numFmtId="0" fontId="0" fillId="7" borderId="4" xfId="0" applyFill="1" applyBorder="1" applyAlignment="1">
      <alignment horizontal="center" vertical="center" wrapText="1"/>
    </xf>
    <xf numFmtId="0" fontId="2" fillId="7" borderId="47" xfId="6" applyFont="1" applyFill="1" applyBorder="1" applyAlignment="1">
      <alignment horizontal="center" vertical="center" wrapText="1"/>
    </xf>
    <xf numFmtId="0" fontId="2" fillId="7" borderId="6" xfId="6" applyFont="1" applyFill="1" applyBorder="1" applyAlignment="1">
      <alignment horizontal="center" vertical="center" wrapText="1"/>
    </xf>
    <xf numFmtId="1" fontId="3" fillId="0" borderId="88" xfId="6" applyNumberFormat="1" applyBorder="1" applyAlignment="1">
      <alignment horizontal="left" vertical="center"/>
    </xf>
    <xf numFmtId="1" fontId="3" fillId="0" borderId="1" xfId="6" applyNumberFormat="1" applyBorder="1" applyAlignment="1">
      <alignment horizontal="left" vertical="center"/>
    </xf>
    <xf numFmtId="1" fontId="0" fillId="0" borderId="1" xfId="0" applyNumberFormat="1" applyBorder="1" applyAlignment="1">
      <alignment vertical="center"/>
    </xf>
    <xf numFmtId="2" fontId="28" fillId="7" borderId="0" xfId="6" applyNumberFormat="1" applyFont="1" applyFill="1" applyAlignment="1">
      <alignment horizontal="center" vertical="center" wrapText="1"/>
    </xf>
    <xf numFmtId="14" fontId="22" fillId="0" borderId="3" xfId="0" applyNumberFormat="1" applyFont="1" applyBorder="1" applyAlignment="1">
      <alignment horizontal="center" vertical="center"/>
    </xf>
    <xf numFmtId="0" fontId="0" fillId="0" borderId="320" xfId="0" applyBorder="1" applyAlignment="1">
      <alignment horizontal="center" vertical="center"/>
    </xf>
    <xf numFmtId="0" fontId="12" fillId="2" borderId="21" xfId="0" applyFont="1" applyFill="1" applyBorder="1" applyAlignment="1">
      <alignment horizontal="center"/>
    </xf>
    <xf numFmtId="0" fontId="0" fillId="2" borderId="22" xfId="0" applyFill="1" applyBorder="1"/>
    <xf numFmtId="0" fontId="0" fillId="2" borderId="23" xfId="0" applyFill="1" applyBorder="1"/>
    <xf numFmtId="0" fontId="18" fillId="0" borderId="0" xfId="0" applyFont="1"/>
  </cellXfs>
  <cellStyles count="8">
    <cellStyle name="Hyperlink" xfId="7" xr:uid="{00000000-000B-0000-0000-000008000000}"/>
    <cellStyle name="Hyperlänk" xfId="4" builtinId="8"/>
    <cellStyle name="Normal" xfId="0" builtinId="0"/>
    <cellStyle name="Normal 2" xfId="2" xr:uid="{00000000-0005-0000-0000-000002000000}"/>
    <cellStyle name="Normal 3" xfId="3" xr:uid="{00000000-0005-0000-0000-000003000000}"/>
    <cellStyle name="Normal 3 2" xfId="6" xr:uid="{00000000-0005-0000-0000-000004000000}"/>
    <cellStyle name="Normal 4" xfId="5" xr:uid="{00000000-0005-0000-0000-000005000000}"/>
    <cellStyle name="Procent" xfId="1" builtinId="5"/>
  </cellStyles>
  <dxfs count="0"/>
  <tableStyles count="0" defaultTableStyle="TableStyleMedium9" defaultPivotStyle="PivotStyleLight16"/>
  <colors>
    <mruColors>
      <color rgb="FFB9D3C7"/>
      <color rgb="FFE3EDE8"/>
      <color rgb="FFF8EAEA"/>
      <color rgb="FFFFFFB7"/>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8261479</xdr:colOff>
      <xdr:row>4</xdr:row>
      <xdr:rowOff>106913</xdr:rowOff>
    </xdr:from>
    <xdr:to>
      <xdr:col>2</xdr:col>
      <xdr:colOff>3707</xdr:colOff>
      <xdr:row>7</xdr:row>
      <xdr:rowOff>213799</xdr:rowOff>
    </xdr:to>
    <xdr:pic>
      <xdr:nvPicPr>
        <xdr:cNvPr id="2" name="Bildobjekt 1">
          <a:extLst>
            <a:ext uri="{FF2B5EF4-FFF2-40B4-BE49-F238E27FC236}">
              <a16:creationId xmlns:a16="http://schemas.microsoft.com/office/drawing/2014/main" id="{5044FA0C-82E7-4A80-9AD0-6E1AF9679B02}"/>
            </a:ext>
          </a:extLst>
        </xdr:cNvPr>
        <xdr:cNvPicPr>
          <a:picLocks noChangeAspect="1"/>
        </xdr:cNvPicPr>
      </xdr:nvPicPr>
      <xdr:blipFill>
        <a:blip xmlns:r="http://schemas.openxmlformats.org/officeDocument/2006/relationships" r:embed="rId1"/>
        <a:stretch>
          <a:fillRect/>
        </a:stretch>
      </xdr:blipFill>
      <xdr:spPr>
        <a:xfrm>
          <a:off x="8382129" y="780013"/>
          <a:ext cx="1649186" cy="6460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hdghi97\Documents\Mina\2-Mallar\mal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ments"/>
      <sheetName val="Budget prep form"/>
      <sheetName val="E"/>
      <sheetName val="E2"/>
      <sheetName val="S"/>
      <sheetName val="S2"/>
      <sheetName val="Sv1"/>
      <sheetName val="Sv2"/>
    </sheetNames>
    <sheetDataSet>
      <sheetData sheetId="0"/>
      <sheetData sheetId="1">
        <row r="7">
          <cell r="E7">
            <v>10</v>
          </cell>
        </row>
        <row r="8">
          <cell r="E8">
            <v>54.88</v>
          </cell>
          <cell r="G8">
            <v>0.03</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erc.europa.eu/apply-grant" TargetMode="External"/><Relationship Id="rId2" Type="http://schemas.openxmlformats.org/officeDocument/2006/relationships/hyperlink" Target="../../../../../anstallning/SitePages/L%C3%B6nes%C3%A4ttning.aspx" TargetMode="External"/><Relationship Id="rId1" Type="http://schemas.openxmlformats.org/officeDocument/2006/relationships/hyperlink" Target="https://www.ecb.europa.eu/stats/policy_and_exchange_rates/euro_reference_exchange_rates/html/eurofxref-graph-sek.en.html"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umu.se/regelverk/personal-lika-villkor-och-arbetsmiljo/"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tabColor rgb="FF002060"/>
  </sheetPr>
  <dimension ref="B1:W62"/>
  <sheetViews>
    <sheetView tabSelected="1" zoomScale="106" zoomScaleNormal="130" workbookViewId="0">
      <selection activeCell="B17" sqref="B17"/>
    </sheetView>
  </sheetViews>
  <sheetFormatPr defaultColWidth="8.81640625" defaultRowHeight="12.5" x14ac:dyDescent="0.25"/>
  <cols>
    <col min="1" max="1" width="1.81640625" customWidth="1"/>
    <col min="2" max="2" width="141.81640625" customWidth="1"/>
    <col min="3" max="3" width="21.453125" customWidth="1"/>
    <col min="9" max="9" width="20.1796875" customWidth="1"/>
    <col min="10" max="10" width="8.81640625" customWidth="1"/>
    <col min="11" max="11" width="141.81640625" hidden="1" customWidth="1"/>
    <col min="12" max="12" width="142" hidden="1" customWidth="1"/>
    <col min="13" max="23" width="8.81640625" hidden="1" customWidth="1"/>
  </cols>
  <sheetData>
    <row r="1" spans="2:21" s="44" customFormat="1" ht="11.5" customHeight="1" x14ac:dyDescent="0.3">
      <c r="B1" s="476" t="s">
        <v>250</v>
      </c>
      <c r="C1" s="476"/>
      <c r="D1" s="476"/>
      <c r="E1" s="476"/>
      <c r="F1" s="476"/>
      <c r="G1" s="476"/>
      <c r="H1" s="476"/>
      <c r="I1" s="476"/>
      <c r="K1" t="s">
        <v>165</v>
      </c>
      <c r="L1" t="s">
        <v>166</v>
      </c>
      <c r="N1" s="44" t="s">
        <v>165</v>
      </c>
      <c r="U1" s="44" t="s">
        <v>166</v>
      </c>
    </row>
    <row r="2" spans="2:21" s="44" customFormat="1" ht="11.5" customHeight="1" x14ac:dyDescent="0.3">
      <c r="B2" s="476"/>
      <c r="C2" s="639" t="s">
        <v>167</v>
      </c>
      <c r="D2" s="640" t="s">
        <v>165</v>
      </c>
      <c r="E2" s="476"/>
      <c r="F2" s="476"/>
      <c r="G2" s="476"/>
      <c r="H2" s="476"/>
      <c r="I2" s="476"/>
      <c r="K2"/>
      <c r="L2"/>
    </row>
    <row r="3" spans="2:21" ht="18" x14ac:dyDescent="0.4">
      <c r="B3" s="641" t="str">
        <f>IF($D$2="Svenska",K3,L3)</f>
        <v>TIPS VID IFYLLANDE AV MALLEN</v>
      </c>
      <c r="K3" s="641" t="s">
        <v>0</v>
      </c>
      <c r="L3" s="641" t="s">
        <v>168</v>
      </c>
    </row>
    <row r="4" spans="2:21" ht="13" thickBot="1" x14ac:dyDescent="0.3">
      <c r="B4" s="642" t="str">
        <f>IF($D$2="Svenska",K4,L4)</f>
        <v>Skicka ett budgetutkast till rso@umu.se senast fem veckor före sista ansökningsdag.</v>
      </c>
      <c r="K4" s="642" t="s">
        <v>1</v>
      </c>
      <c r="L4" s="642" t="s">
        <v>169</v>
      </c>
    </row>
    <row r="5" spans="2:21" ht="15.65" customHeight="1" x14ac:dyDescent="0.35">
      <c r="B5" s="643" t="str">
        <f t="shared" ref="B5:B53" si="0">IF($D$2="Svenska",K5,L5)</f>
        <v>A. PERSONNEL</v>
      </c>
      <c r="C5" s="652" t="str">
        <f>IF($D$2="Svenska",N5,U5)</f>
        <v xml:space="preserve">Tips om löner: </v>
      </c>
      <c r="D5" s="653"/>
      <c r="E5" s="653"/>
      <c r="F5" s="653"/>
      <c r="G5" s="653"/>
      <c r="H5" s="653"/>
      <c r="I5" s="654"/>
      <c r="K5" s="643" t="s">
        <v>2</v>
      </c>
      <c r="L5" s="643" t="s">
        <v>2</v>
      </c>
      <c r="N5" t="s">
        <v>170</v>
      </c>
      <c r="U5" t="s">
        <v>171</v>
      </c>
    </row>
    <row r="6" spans="2:21" ht="13" x14ac:dyDescent="0.3">
      <c r="B6" s="644" t="str">
        <f t="shared" si="0"/>
        <v>Vid respektive kategori fyll i vilken månadslön de beräknas ha på projektets startdatum exkl. LKP (LKP och framtida löneökning läggs på i beräkningen).</v>
      </c>
      <c r="C6" s="655" t="str">
        <f>IF($D$2="Svenska",N6,U6)</f>
        <v xml:space="preserve">Doktorander - tänk på doktorandtrappan.  </v>
      </c>
      <c r="D6" s="656"/>
      <c r="E6" s="656"/>
      <c r="F6" s="656"/>
      <c r="G6" s="656"/>
      <c r="H6" s="656"/>
      <c r="I6" s="657"/>
      <c r="K6" s="645" t="s">
        <v>172</v>
      </c>
      <c r="L6" s="645" t="s">
        <v>173</v>
      </c>
      <c r="N6" t="s">
        <v>174</v>
      </c>
      <c r="U6" t="s">
        <v>175</v>
      </c>
    </row>
    <row r="7" spans="2:21" ht="13.5" customHeight="1" x14ac:dyDescent="0.3">
      <c r="B7" s="644" t="str">
        <f t="shared" si="0"/>
        <v>Du kan styra vilken löneökning per år du vill budgetera. Vi rekommenderar 2-3%.</v>
      </c>
      <c r="C7" s="664" t="s">
        <v>176</v>
      </c>
      <c r="D7" s="665"/>
      <c r="E7" s="665"/>
      <c r="F7" s="665"/>
      <c r="G7" s="665"/>
      <c r="H7" s="665"/>
      <c r="I7" s="666"/>
      <c r="K7" s="644" t="s">
        <v>177</v>
      </c>
      <c r="L7" s="644" t="s">
        <v>178</v>
      </c>
      <c r="N7" t="s">
        <v>176</v>
      </c>
      <c r="U7" t="s">
        <v>179</v>
      </c>
    </row>
    <row r="8" spans="2:21" ht="29.25" customHeight="1" x14ac:dyDescent="0.3">
      <c r="B8" s="646" t="str">
        <f t="shared" si="0"/>
        <v>Number of person months per year → den kolumn där antalet månader personen förväntas arbeta för projektet fylls i. Personalkostnaderna summeras sedan totalt och en genomsnittlig kostnad per person/månad räknas ut.</v>
      </c>
      <c r="C8" s="667" t="str">
        <f>IF($D$2="Svenska",N8,U8)</f>
        <v>Notera att stegen i trappan inte täcks av den årliga löneökningen om 3%. Startlönen för doktoranden bör därför anges som en medellön beräknad på lönen i de fyra stegen i trappan delat med 4.</v>
      </c>
      <c r="D8" s="668"/>
      <c r="E8" s="668"/>
      <c r="F8" s="668"/>
      <c r="G8" s="668"/>
      <c r="H8" s="668"/>
      <c r="I8" s="669"/>
      <c r="K8" s="481" t="s">
        <v>180</v>
      </c>
      <c r="L8" s="481" t="s">
        <v>181</v>
      </c>
      <c r="N8" t="s">
        <v>182</v>
      </c>
      <c r="U8" s="475" t="s">
        <v>183</v>
      </c>
    </row>
    <row r="9" spans="2:21" ht="13" customHeight="1" x14ac:dyDescent="0.3">
      <c r="B9" s="644" t="str">
        <f t="shared" si="0"/>
        <v xml:space="preserve"> </v>
      </c>
      <c r="C9" s="658" t="str">
        <f>IF($D$2="Svenska",N9,U9)</f>
        <v xml:space="preserve">Postdoc  - vid budgetering med schablonlöner, undersök det aktuella löneläget vid institutionen. </v>
      </c>
      <c r="D9" s="659"/>
      <c r="E9" s="659"/>
      <c r="F9" s="659"/>
      <c r="G9" s="659"/>
      <c r="H9" s="659"/>
      <c r="I9" s="660"/>
      <c r="K9" s="644" t="s">
        <v>66</v>
      </c>
      <c r="L9" s="644" t="s">
        <v>66</v>
      </c>
      <c r="N9" s="475" t="s">
        <v>184</v>
      </c>
      <c r="U9" t="s">
        <v>185</v>
      </c>
    </row>
    <row r="10" spans="2:21" ht="26.5" thickBot="1" x14ac:dyDescent="0.35">
      <c r="B10" s="647" t="str">
        <f t="shared" si="0"/>
        <v>OBS! Om personal från annan institution/enhet ska delta i projektet får dennes lön inte internfaktureras för då ses det inte som lön utan som en intern kostnad.</v>
      </c>
      <c r="C10" s="661" t="str">
        <f>IF($D$2="Svenska",N10,U10)</f>
        <v>Fråga gärna HR om hjälp med månadslöner om du är osäker.</v>
      </c>
      <c r="D10" s="662"/>
      <c r="E10" s="662"/>
      <c r="F10" s="662"/>
      <c r="G10" s="662"/>
      <c r="H10" s="662"/>
      <c r="I10" s="663"/>
      <c r="K10" s="481" t="s">
        <v>186</v>
      </c>
      <c r="L10" s="481" t="s">
        <v>187</v>
      </c>
      <c r="N10" t="s">
        <v>188</v>
      </c>
      <c r="U10" t="s">
        <v>189</v>
      </c>
    </row>
    <row r="11" spans="2:21" ht="13.5" customHeight="1" x14ac:dyDescent="0.3">
      <c r="B11" s="647" t="str">
        <f t="shared" si="0"/>
        <v xml:space="preserve">Ersättning till deltagare (t.ex. försökspersoner) som betalas som lön, ska budgeteras som lönekostnad under Personnel costs.  </v>
      </c>
      <c r="K11" s="644" t="s">
        <v>190</v>
      </c>
      <c r="L11" s="481" t="s">
        <v>191</v>
      </c>
    </row>
    <row r="12" spans="2:21" ht="13" x14ac:dyDescent="0.3">
      <c r="B12" s="476" t="str">
        <f t="shared" si="0"/>
        <v>Postdoktorer arbetar vanligtvis 2-3 år. Om personen ska arbeta i projektet längre än 3 år ska återstående år skrivas under en annan titel än postdok.</v>
      </c>
      <c r="K12" s="476" t="s">
        <v>192</v>
      </c>
      <c r="L12" s="476" t="s">
        <v>193</v>
      </c>
    </row>
    <row r="13" spans="2:21" ht="13" x14ac:dyDescent="0.3">
      <c r="B13" s="476" t="str">
        <f t="shared" si="0"/>
        <v>Om ansökan avser en specifik person, ange aktuell månadslön istället för schablonlön.</v>
      </c>
      <c r="K13" s="476" t="s">
        <v>194</v>
      </c>
      <c r="L13" s="476" t="s">
        <v>195</v>
      </c>
    </row>
    <row r="14" spans="2:21" ht="13" x14ac:dyDescent="0.3">
      <c r="B14" s="476" t="str">
        <f t="shared" si="0"/>
        <v xml:space="preserve"> </v>
      </c>
      <c r="K14" s="476" t="s">
        <v>66</v>
      </c>
      <c r="L14" s="476" t="s">
        <v>66</v>
      </c>
    </row>
    <row r="15" spans="2:21" ht="15.5" x14ac:dyDescent="0.35">
      <c r="B15" s="643" t="str">
        <f t="shared" si="0"/>
        <v>B. SUBCONTRACTING</v>
      </c>
      <c r="K15" s="643" t="s">
        <v>3</v>
      </c>
      <c r="L15" s="643" t="s">
        <v>3</v>
      </c>
    </row>
    <row r="16" spans="2:21" ht="26" x14ac:dyDescent="0.3">
      <c r="B16" s="644" t="str">
        <f t="shared" si="0"/>
        <v>Det går att använda sig av underleverantörer, subcontractors, för att utföra en begränsad del av projektet. Det ska vara något som annars inte kan utföras av UMU. Det är viktigt att följa upphandlingsregler och kom ihåg att ni inte får någon OH ersatt av EU för subcontracting.</v>
      </c>
      <c r="K16" s="644" t="s">
        <v>196</v>
      </c>
      <c r="L16" s="644" t="s">
        <v>197</v>
      </c>
    </row>
    <row r="17" spans="2:12" ht="13" x14ac:dyDescent="0.3">
      <c r="B17" s="476" t="str">
        <f t="shared" si="0"/>
        <v xml:space="preserve"> </v>
      </c>
      <c r="K17" s="476" t="s">
        <v>66</v>
      </c>
      <c r="L17" s="476" t="s">
        <v>66</v>
      </c>
    </row>
    <row r="18" spans="2:12" ht="15.5" x14ac:dyDescent="0.35">
      <c r="B18" s="643" t="str">
        <f t="shared" si="0"/>
        <v>C. PURCHASE COSTS</v>
      </c>
      <c r="K18" s="643" t="s">
        <v>4</v>
      </c>
      <c r="L18" s="643" t="s">
        <v>4</v>
      </c>
    </row>
    <row r="19" spans="2:12" ht="14.5" x14ac:dyDescent="0.35">
      <c r="B19" s="648" t="str">
        <f t="shared" si="0"/>
        <v>C1. Travel and subsistence</v>
      </c>
      <c r="K19" s="648" t="s">
        <v>67</v>
      </c>
      <c r="L19" s="648" t="s">
        <v>67</v>
      </c>
    </row>
    <row r="20" spans="2:12" ht="13" x14ac:dyDescent="0.3">
      <c r="B20" s="639" t="str">
        <f t="shared" si="0"/>
        <v>Resor för UMU:s egen personal</v>
      </c>
      <c r="K20" s="477" t="s">
        <v>198</v>
      </c>
      <c r="L20" s="477" t="s">
        <v>199</v>
      </c>
    </row>
    <row r="21" spans="2:12" ht="13" x14ac:dyDescent="0.3">
      <c r="B21" s="476" t="str">
        <f t="shared" si="0"/>
        <v>Skriv en kort beskrivning av vilken typ av resa det gäller</v>
      </c>
      <c r="K21" s="476" t="s">
        <v>200</v>
      </c>
      <c r="L21" s="476" t="s">
        <v>201</v>
      </c>
    </row>
    <row r="22" spans="2:12" ht="13" x14ac:dyDescent="0.3">
      <c r="B22" s="476" t="str">
        <f t="shared" si="0"/>
        <v xml:space="preserve">Fyll i hur många resor som avses. </v>
      </c>
      <c r="K22" s="476" t="s">
        <v>202</v>
      </c>
      <c r="L22" s="476" t="s">
        <v>203</v>
      </c>
    </row>
    <row r="23" spans="2:12" ht="13" x14ac:dyDescent="0.3">
      <c r="B23" s="476" t="str">
        <f t="shared" si="0"/>
        <v xml:space="preserve">Fyll i hur många som förväntas resa och kostnaden per person. </v>
      </c>
      <c r="K23" s="476" t="s">
        <v>204</v>
      </c>
      <c r="L23" s="476" t="s">
        <v>205</v>
      </c>
    </row>
    <row r="24" spans="2:12" ht="13" x14ac:dyDescent="0.3">
      <c r="B24" s="476" t="str">
        <f t="shared" si="0"/>
        <v xml:space="preserve"> </v>
      </c>
      <c r="K24" s="476" t="s">
        <v>66</v>
      </c>
      <c r="L24" s="476" t="s">
        <v>66</v>
      </c>
    </row>
    <row r="25" spans="2:12" ht="14.5" x14ac:dyDescent="0.35">
      <c r="B25" s="648" t="str">
        <f t="shared" si="0"/>
        <v>C2. Equipment</v>
      </c>
      <c r="K25" s="648" t="s">
        <v>5</v>
      </c>
      <c r="L25" s="648" t="s">
        <v>5</v>
      </c>
    </row>
    <row r="26" spans="2:12" ht="13" x14ac:dyDescent="0.3">
      <c r="B26" s="478" t="str">
        <f t="shared" si="0"/>
        <v>Equipment (depreciation) - full price 30 000 kr or more (utrustning som var för sig kostar under 30 000 SEK tas upp under C3. Other good, works &amp; services istället).</v>
      </c>
      <c r="K26" s="478" t="s">
        <v>206</v>
      </c>
      <c r="L26" s="478" t="s">
        <v>207</v>
      </c>
    </row>
    <row r="27" spans="2:12" ht="13" x14ac:dyDescent="0.3">
      <c r="B27" s="639" t="str">
        <f t="shared" si="0"/>
        <v>Om många av samma utrustning köps tillsammans och samtidigt, och totalen är mer än 30 tkr, ska det också avskrivas.</v>
      </c>
      <c r="K27" s="476" t="s">
        <v>161</v>
      </c>
      <c r="L27" s="476" t="s">
        <v>208</v>
      </c>
    </row>
    <row r="28" spans="2:12" ht="13" x14ac:dyDescent="0.3">
      <c r="B28" s="476" t="str">
        <f t="shared" si="0"/>
        <v>Tänk på att kostnader som budgeteras för ska vara nödvändiga för projektets genomförande.</v>
      </c>
      <c r="K28" s="476" t="s">
        <v>209</v>
      </c>
      <c r="L28" s="476" t="s">
        <v>210</v>
      </c>
    </row>
    <row r="29" spans="2:12" ht="13" x14ac:dyDescent="0.3">
      <c r="B29" s="476" t="str">
        <f t="shared" si="0"/>
        <v>Notera att det endast är kostnaden för de avskrivningar på utrustning som hinner göras under projekttiden som ska tas upp i budgeten.</v>
      </c>
      <c r="K29" s="476" t="s">
        <v>211</v>
      </c>
      <c r="L29" s="476" t="s">
        <v>212</v>
      </c>
    </row>
    <row r="30" spans="2:12" ht="13" x14ac:dyDescent="0.3">
      <c r="B30" s="476" t="str">
        <f t="shared" si="0"/>
        <v>Avskrivningstid är den ekonomiska livslängden av själva utrustningen.</v>
      </c>
      <c r="K30" s="476" t="s">
        <v>213</v>
      </c>
      <c r="L30" s="476" t="s">
        <v>214</v>
      </c>
    </row>
    <row r="31" spans="2:12" ht="13" x14ac:dyDescent="0.3">
      <c r="B31" s="476" t="str">
        <f t="shared" si="0"/>
        <v xml:space="preserve"> </v>
      </c>
      <c r="K31" s="476" t="s">
        <v>66</v>
      </c>
      <c r="L31" s="476" t="s">
        <v>66</v>
      </c>
    </row>
    <row r="32" spans="2:12" ht="14.5" x14ac:dyDescent="0.35">
      <c r="B32" s="648" t="str">
        <f t="shared" si="0"/>
        <v>C3. Other goods, works &amp; services</v>
      </c>
      <c r="K32" s="648" t="s">
        <v>6</v>
      </c>
      <c r="L32" s="648" t="s">
        <v>6</v>
      </c>
    </row>
    <row r="33" spans="2:12" ht="13" x14ac:dyDescent="0.3">
      <c r="B33" s="644" t="str">
        <f t="shared" si="0"/>
        <v xml:space="preserve">Consumables (incl. fieldwork and animal costs)  Här tar du upp förbrukningsvaror, kostnader för fältarbeten och djurkostnader. </v>
      </c>
      <c r="K33" s="481" t="s">
        <v>215</v>
      </c>
      <c r="L33" s="481" t="s">
        <v>216</v>
      </c>
    </row>
    <row r="34" spans="2:12" ht="26" x14ac:dyDescent="0.3">
      <c r="B34" s="644" t="str">
        <f t="shared" si="0"/>
        <v xml:space="preserve">Publication costs (inkl. avgifter för öppen tillgång) - budgetera för det antal publikationskostnader ni förväntas ha, tänk på att det måste vara open access i Horisont Europa. UMU har avtal med flera förlag och forskningsfinansiärer när det gäller publicering med öppen tillgång. </v>
      </c>
      <c r="K34" s="481" t="s">
        <v>217</v>
      </c>
      <c r="L34" s="481" t="s">
        <v>218</v>
      </c>
    </row>
    <row r="35" spans="2:12" ht="26" x14ac:dyDescent="0.3">
      <c r="B35" s="644" t="str">
        <f t="shared" si="0"/>
        <v>Revision (kostnad ca 80 000 sek) beroende på projektets storlek. Notera att det endast är projekt som får 430 000 EURO inkl. OH eller mer som behöver göra en revision (audit) i slutet av sitt projekt.</v>
      </c>
      <c r="C35" s="528"/>
      <c r="K35" s="481" t="s">
        <v>219</v>
      </c>
      <c r="L35" s="481" t="s">
        <v>220</v>
      </c>
    </row>
    <row r="36" spans="2:12" ht="13" x14ac:dyDescent="0.3">
      <c r="B36" s="476" t="str">
        <f t="shared" si="0"/>
        <v xml:space="preserve">Data storage - exempel på en kostnad som projektet kan ha. </v>
      </c>
      <c r="K36" s="476" t="s">
        <v>221</v>
      </c>
      <c r="L36" s="476" t="s">
        <v>222</v>
      </c>
    </row>
    <row r="37" spans="2:12" ht="13" x14ac:dyDescent="0.3">
      <c r="B37" s="476" t="str">
        <f t="shared" si="0"/>
        <v xml:space="preserve"> </v>
      </c>
      <c r="K37" s="476" t="s">
        <v>66</v>
      </c>
      <c r="L37" s="476" t="s">
        <v>66</v>
      </c>
    </row>
    <row r="38" spans="2:12" ht="15.5" x14ac:dyDescent="0.35">
      <c r="B38" s="643" t="str">
        <f t="shared" si="0"/>
        <v>D. INTERNALLY INVOICED GOODS AND SERVICES (INCL. INTERNAL OH)</v>
      </c>
      <c r="K38" s="643" t="s">
        <v>223</v>
      </c>
      <c r="L38" s="643" t="s">
        <v>223</v>
      </c>
    </row>
    <row r="39" spans="2:12" ht="13" x14ac:dyDescent="0.3">
      <c r="B39" s="476" t="str">
        <f t="shared" si="0"/>
        <v>I ERC anses intern OH redan ingå i totalsumman varför inte de 25 % OH får läggas på denna kostnad.</v>
      </c>
      <c r="K39" s="476" t="s">
        <v>7</v>
      </c>
      <c r="L39" s="476" t="s">
        <v>224</v>
      </c>
    </row>
    <row r="40" spans="2:12" ht="13" x14ac:dyDescent="0.3">
      <c r="B40" s="639" t="str">
        <f t="shared" si="0"/>
        <v xml:space="preserve">Tänk därför på att löner inte ska internfaktureras då ses de som en intern kostnad och inga 25 % OH får läggas på denna. </v>
      </c>
      <c r="K40" s="476" t="s">
        <v>8</v>
      </c>
      <c r="L40" s="476" t="s">
        <v>225</v>
      </c>
    </row>
    <row r="41" spans="2:12" ht="13" x14ac:dyDescent="0.3">
      <c r="B41" s="477" t="str">
        <f t="shared" si="0"/>
        <v>Däremot kan den fakturerande institutionens OH-påslag tas upp i beräkningen.</v>
      </c>
      <c r="K41" s="477" t="s">
        <v>226</v>
      </c>
      <c r="L41" s="477" t="s">
        <v>227</v>
      </c>
    </row>
    <row r="42" spans="2:12" ht="13" x14ac:dyDescent="0.3">
      <c r="B42" s="476" t="str">
        <f t="shared" si="0"/>
        <v xml:space="preserve"> </v>
      </c>
      <c r="K42" s="476" t="s">
        <v>66</v>
      </c>
      <c r="L42" s="476" t="s">
        <v>66</v>
      </c>
    </row>
    <row r="43" spans="2:12" ht="15.5" x14ac:dyDescent="0.35">
      <c r="B43" s="643" t="str">
        <f t="shared" si="0"/>
        <v>E. INDIRECT COSTS</v>
      </c>
      <c r="K43" s="643" t="s">
        <v>228</v>
      </c>
      <c r="L43" s="643" t="s">
        <v>228</v>
      </c>
    </row>
    <row r="44" spans="2:12" ht="13" x14ac:dyDescent="0.3">
      <c r="B44" s="476" t="str">
        <f t="shared" si="0"/>
        <v>Indirekta kostnader, OH beräknas automatiskt på direkta kostnaderna A, C1, C2 och C3 (25 % inlagt i mallen). Var observant på att OH:n kan vara en annan för det aktuella projektet eller utlysningen.</v>
      </c>
      <c r="K44" s="476" t="s">
        <v>229</v>
      </c>
      <c r="L44" s="644" t="s">
        <v>230</v>
      </c>
    </row>
    <row r="45" spans="2:12" ht="13" x14ac:dyDescent="0.3">
      <c r="B45" s="476" t="str">
        <f t="shared" si="0"/>
        <v xml:space="preserve"> </v>
      </c>
      <c r="K45" s="476" t="s">
        <v>66</v>
      </c>
      <c r="L45" s="476" t="s">
        <v>66</v>
      </c>
    </row>
    <row r="46" spans="2:12" ht="15.5" x14ac:dyDescent="0.35">
      <c r="B46" s="643" t="str">
        <f t="shared" si="0"/>
        <v>TOTAL REQUESTED EU CONTRIBUTION</v>
      </c>
      <c r="K46" s="643" t="s">
        <v>9</v>
      </c>
      <c r="L46" s="643" t="s">
        <v>9</v>
      </c>
    </row>
    <row r="47" spans="2:12" ht="13" x14ac:dyDescent="0.3">
      <c r="B47" s="476" t="str">
        <f t="shared" si="0"/>
        <v>Finansieringsgraden fylls i manuellt. Oftast vill man ha 100 % av godkända kostnader som EU-bidrag, men bidragsnivån varierar beroende på den aktuella utlysningens information.</v>
      </c>
      <c r="K47" s="476" t="s">
        <v>231</v>
      </c>
      <c r="L47" s="476" t="s">
        <v>232</v>
      </c>
    </row>
    <row r="48" spans="2:12" ht="13" x14ac:dyDescent="0.3">
      <c r="B48" s="476" t="str">
        <f t="shared" si="0"/>
        <v xml:space="preserve"> </v>
      </c>
      <c r="K48" s="476" t="s">
        <v>66</v>
      </c>
      <c r="L48" s="476" t="s">
        <v>66</v>
      </c>
    </row>
    <row r="49" spans="2:12" ht="13" x14ac:dyDescent="0.3">
      <c r="B49" s="476" t="str">
        <f t="shared" si="0"/>
        <v xml:space="preserve"> </v>
      </c>
      <c r="K49" s="476" t="s">
        <v>66</v>
      </c>
      <c r="L49" s="476" t="s">
        <v>66</v>
      </c>
    </row>
    <row r="50" spans="2:12" ht="15.5" x14ac:dyDescent="0.35">
      <c r="B50" s="643" t="str">
        <f t="shared" si="0"/>
        <v>EXCHANGE RATE</v>
      </c>
      <c r="K50" s="643" t="s">
        <v>233</v>
      </c>
      <c r="L50" s="643" t="s">
        <v>233</v>
      </c>
    </row>
    <row r="51" spans="2:12" ht="13" x14ac:dyDescent="0.3">
      <c r="B51" s="476" t="str">
        <f>IF($D$2="Svenska",K51,L51)</f>
        <v>Vi rekommenderar er att ta höjd för växelkursförändringar som kan ske från ansökningstillfället till dess att projektet ska avrapporteras.</v>
      </c>
      <c r="K51" s="476" t="s">
        <v>234</v>
      </c>
      <c r="L51" s="476" t="s">
        <v>235</v>
      </c>
    </row>
    <row r="52" spans="2:12" ht="13" x14ac:dyDescent="0.25">
      <c r="B52" s="649" t="str">
        <f t="shared" si="0"/>
        <v xml:space="preserve">Därför råder vi dig att utgå från en växelkurs som ligger 0,5–1 krona under växelkursen vid ansökningstillfället. </v>
      </c>
      <c r="K52" s="649" t="s">
        <v>236</v>
      </c>
      <c r="L52" s="649" t="s">
        <v>237</v>
      </c>
    </row>
    <row r="53" spans="2:12" ht="13" x14ac:dyDescent="0.3">
      <c r="B53" s="477" t="str">
        <f t="shared" si="0"/>
        <v xml:space="preserve">Den aktuella växelkursen per dag hittar du här: </v>
      </c>
      <c r="K53" s="477" t="s">
        <v>238</v>
      </c>
      <c r="L53" s="477" t="s">
        <v>239</v>
      </c>
    </row>
    <row r="54" spans="2:12" ht="13" x14ac:dyDescent="0.3">
      <c r="B54" s="650" t="s">
        <v>10</v>
      </c>
      <c r="K54" s="475" t="s">
        <v>66</v>
      </c>
      <c r="L54" s="475" t="s">
        <v>66</v>
      </c>
    </row>
    <row r="55" spans="2:12" ht="13" x14ac:dyDescent="0.3">
      <c r="B55" s="476"/>
      <c r="K55" s="475" t="s">
        <v>66</v>
      </c>
      <c r="L55" s="475" t="s">
        <v>66</v>
      </c>
    </row>
    <row r="56" spans="2:12" ht="13" x14ac:dyDescent="0.3">
      <c r="B56" s="476"/>
      <c r="K56" s="475" t="s">
        <v>66</v>
      </c>
      <c r="L56" s="475" t="s">
        <v>66</v>
      </c>
    </row>
    <row r="57" spans="2:12" ht="15.5" x14ac:dyDescent="0.35">
      <c r="B57" s="643" t="str">
        <f t="shared" ref="B57" si="1">IF($D$2="Svenska",K57,L57)</f>
        <v>Additional funding</v>
      </c>
      <c r="K57" s="475" t="s">
        <v>240</v>
      </c>
      <c r="L57" s="475" t="s">
        <v>240</v>
      </c>
    </row>
    <row r="58" spans="2:12" ht="13" x14ac:dyDescent="0.3">
      <c r="B58" s="476" t="str">
        <f>IF($D$2="Svenska",K58,L58)</f>
        <v>Om du avser att söka utökade budgetmedel ska du även fylla posterna för dessa i denna budgetmall. Du måste dock komma ihåg att i kommentarfälten för de poster som du avser att söka för och beskriva</v>
      </c>
      <c r="K58" s="475" t="s">
        <v>241</v>
      </c>
      <c r="L58" s="475" t="s">
        <v>242</v>
      </c>
    </row>
    <row r="59" spans="2:12" ht="13" x14ac:dyDescent="0.3">
      <c r="B59" s="476" t="str">
        <f t="shared" ref="B59:B61" si="2">IF($D$2="Svenska",K59,L59)</f>
        <v>posterna så omfattande som möjligt. Detta för att underlätta granskningen av budgeten. När du sedan skickar in ansökan i portalen ska dessa budgetposter även beskrivas där, vad du söker för och för vilka belopp.</v>
      </c>
      <c r="K59" s="475" t="s">
        <v>243</v>
      </c>
      <c r="L59" t="s">
        <v>244</v>
      </c>
    </row>
    <row r="60" spans="2:12" ht="13" x14ac:dyDescent="0.3">
      <c r="B60" s="476" t="str">
        <f t="shared" si="2"/>
        <v xml:space="preserve">Storleken på en utökad budget är olika beroende på vilken utlysning det gäller. Titta i dokumentationen på ERC:s webbplats för mer information. </v>
      </c>
      <c r="K60" s="475" t="s">
        <v>245</v>
      </c>
      <c r="L60" s="475" t="s">
        <v>246</v>
      </c>
    </row>
    <row r="61" spans="2:12" ht="13" x14ac:dyDescent="0.3">
      <c r="B61" s="476" t="str">
        <f t="shared" si="2"/>
        <v>Gå till länken nedan och välj utlysning så hittar du "Info for applicants" där.</v>
      </c>
      <c r="K61" s="475" t="s">
        <v>247</v>
      </c>
      <c r="L61" t="s">
        <v>248</v>
      </c>
    </row>
    <row r="62" spans="2:12" x14ac:dyDescent="0.25">
      <c r="B62" s="651" t="s">
        <v>249</v>
      </c>
    </row>
  </sheetData>
  <mergeCells count="6">
    <mergeCell ref="C5:I5"/>
    <mergeCell ref="C6:I6"/>
    <mergeCell ref="C9:I9"/>
    <mergeCell ref="C10:I10"/>
    <mergeCell ref="C7:I7"/>
    <mergeCell ref="C8:I8"/>
  </mergeCells>
  <dataValidations count="1">
    <dataValidation type="list" allowBlank="1" showInputMessage="1" showErrorMessage="1" sqref="D2" xr:uid="{FBDAC3E0-7167-4308-A9DB-5D8F3B6406AA}">
      <formula1>$K$1:$L$1</formula1>
    </dataValidation>
  </dataValidations>
  <hyperlinks>
    <hyperlink ref="B54" r:id="rId1" xr:uid="{DA105DA5-03FA-4709-84C6-67A90B863AF5}"/>
    <hyperlink ref="C7" r:id="rId2" xr:uid="{A4B986A4-6A0B-465C-962D-7AB94F48AA97}"/>
    <hyperlink ref="B62" r:id="rId3" xr:uid="{A8B199E5-8664-4929-BFF8-B3A9D827A577}"/>
    <hyperlink ref="C7:I7" r:id="rId4" location="msdynttrid=fTjuLqP3OOnCEjTWvOulIHxEXqVH8gAs1xh68eG94v0" display="Följ länken till doktorandavtalet för mer information." xr:uid="{CEC5E89B-D8C8-415C-83D0-882F1E8F4D13}"/>
  </hyperlinks>
  <pageMargins left="0.7" right="0.7" top="0.75" bottom="0.75" header="0.3" footer="0.3"/>
  <pageSetup paperSize="9" orientation="landscape" r:id="rId5"/>
  <headerFooter>
    <oddHeader>&amp;R&amp;"Calibri"&amp;8&amp;K000000 Begränsad delning&amp;1#_x000D_</oddHeader>
  </headerFooter>
  <drawing r:id="rId6"/>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tabColor rgb="FFFFFFB7"/>
    <pageSetUpPr fitToPage="1"/>
  </sheetPr>
  <dimension ref="A1:X159"/>
  <sheetViews>
    <sheetView topLeftCell="A17" zoomScaleNormal="100" workbookViewId="0">
      <selection activeCell="G10" sqref="G10"/>
    </sheetView>
  </sheetViews>
  <sheetFormatPr defaultColWidth="8.81640625" defaultRowHeight="13" x14ac:dyDescent="0.3"/>
  <cols>
    <col min="1" max="1" width="2.1796875" style="46" customWidth="1"/>
    <col min="2" max="2" width="28.453125" style="46" customWidth="1"/>
    <col min="3" max="4" width="13.453125" style="46" customWidth="1"/>
    <col min="5" max="9" width="13.81640625" style="46" customWidth="1"/>
    <col min="10" max="10" width="17.26953125" style="46" customWidth="1"/>
    <col min="11" max="11" width="20.54296875" style="46" hidden="1" customWidth="1"/>
    <col min="12" max="12" width="47.1796875" style="46" hidden="1" customWidth="1"/>
    <col min="13" max="13" width="12.26953125" style="46" hidden="1" customWidth="1"/>
    <col min="14" max="14" width="4.26953125" style="46" hidden="1" customWidth="1"/>
    <col min="15" max="16" width="14.1796875" style="46" customWidth="1"/>
    <col min="17" max="17" width="2.81640625" style="46" customWidth="1"/>
    <col min="18" max="18" width="15.453125" style="46" bestFit="1" customWidth="1"/>
    <col min="19" max="19" width="2.453125" style="46" customWidth="1"/>
    <col min="20" max="16384" width="8.81640625" style="46"/>
  </cols>
  <sheetData>
    <row r="1" spans="1:19" ht="14.5" customHeight="1" thickBot="1" x14ac:dyDescent="0.35">
      <c r="A1" s="187"/>
      <c r="B1" s="216"/>
      <c r="C1" s="187"/>
      <c r="D1" s="187"/>
      <c r="E1" s="187"/>
      <c r="F1" s="187"/>
      <c r="G1" s="187"/>
      <c r="H1" s="187"/>
      <c r="I1" s="187"/>
      <c r="J1" s="187"/>
      <c r="K1" s="216"/>
      <c r="L1" s="187"/>
      <c r="M1" s="216"/>
      <c r="N1" s="216"/>
      <c r="O1" s="187"/>
      <c r="P1" s="216"/>
      <c r="Q1" s="216"/>
      <c r="R1" s="216"/>
      <c r="S1" s="229"/>
    </row>
    <row r="2" spans="1:19" ht="24" thickTop="1" x14ac:dyDescent="0.55000000000000004">
      <c r="A2" s="251"/>
      <c r="B2" s="321" t="s">
        <v>11</v>
      </c>
      <c r="C2" s="322"/>
      <c r="D2" s="323"/>
      <c r="E2" s="322"/>
      <c r="F2" s="322"/>
      <c r="G2" s="322"/>
      <c r="H2" s="322"/>
      <c r="I2" s="322"/>
      <c r="J2" s="322"/>
      <c r="K2" s="324"/>
      <c r="L2" s="324"/>
      <c r="M2" s="324"/>
      <c r="N2" s="324"/>
      <c r="O2" s="322"/>
      <c r="P2" s="324"/>
      <c r="Q2" s="324"/>
      <c r="R2" s="447" t="s">
        <v>163</v>
      </c>
    </row>
    <row r="3" spans="1:19" ht="11.5" customHeight="1" x14ac:dyDescent="0.3">
      <c r="A3" s="251"/>
      <c r="B3" s="325"/>
      <c r="C3" s="220"/>
      <c r="D3" s="240"/>
      <c r="E3" s="241"/>
      <c r="F3" s="241"/>
      <c r="G3" s="241"/>
      <c r="H3" s="241"/>
      <c r="I3" s="241"/>
      <c r="J3" s="241"/>
      <c r="K3" s="240"/>
      <c r="L3" s="240"/>
      <c r="M3" s="240"/>
      <c r="N3" s="240"/>
      <c r="O3" s="241"/>
      <c r="P3" s="240"/>
      <c r="Q3" s="240"/>
      <c r="R3" s="326"/>
      <c r="S3" s="251"/>
    </row>
    <row r="4" spans="1:19" ht="20.5" customHeight="1" x14ac:dyDescent="0.3">
      <c r="A4" s="230"/>
      <c r="B4" s="691" t="s">
        <v>164</v>
      </c>
      <c r="C4" s="692"/>
      <c r="D4" s="479" t="s">
        <v>12</v>
      </c>
      <c r="E4" s="241"/>
      <c r="F4" s="241"/>
      <c r="G4" s="241"/>
      <c r="H4" s="241"/>
      <c r="I4" s="527"/>
      <c r="J4" s="241"/>
      <c r="K4" s="240"/>
      <c r="L4" s="240"/>
      <c r="M4" s="240"/>
      <c r="N4" s="240"/>
      <c r="O4" s="241"/>
      <c r="P4" s="240"/>
      <c r="Q4" s="240"/>
      <c r="R4" s="326"/>
      <c r="S4" s="251"/>
    </row>
    <row r="5" spans="1:19" ht="10.5" customHeight="1" x14ac:dyDescent="0.3">
      <c r="A5" s="230"/>
      <c r="B5" s="327"/>
      <c r="C5" s="221"/>
      <c r="D5" s="179"/>
      <c r="E5" s="179"/>
      <c r="F5" s="179"/>
      <c r="G5" s="179"/>
      <c r="H5" s="179"/>
      <c r="I5" s="179"/>
      <c r="J5" s="179"/>
      <c r="K5" s="161"/>
      <c r="L5" s="161"/>
      <c r="M5" s="161"/>
      <c r="N5" s="161"/>
      <c r="O5" s="179"/>
      <c r="P5" s="161"/>
      <c r="Q5" s="161"/>
      <c r="R5" s="326"/>
      <c r="S5" s="251"/>
    </row>
    <row r="6" spans="1:19" ht="18.5" x14ac:dyDescent="0.3">
      <c r="B6" s="328" t="s">
        <v>13</v>
      </c>
      <c r="C6" s="215"/>
      <c r="D6" s="256"/>
      <c r="E6" s="256"/>
      <c r="F6" s="256"/>
      <c r="G6" s="240"/>
      <c r="H6" s="256"/>
      <c r="I6" s="241"/>
      <c r="J6" s="241"/>
      <c r="K6" s="240"/>
      <c r="L6" s="240"/>
      <c r="M6" s="240"/>
      <c r="N6" s="240"/>
      <c r="O6" s="241"/>
      <c r="P6" s="240"/>
      <c r="Q6" s="240"/>
      <c r="R6" s="329"/>
      <c r="S6" s="230"/>
    </row>
    <row r="7" spans="1:19" ht="14.15" customHeight="1" x14ac:dyDescent="0.3">
      <c r="A7" s="251"/>
      <c r="B7" s="330" t="s">
        <v>14</v>
      </c>
      <c r="C7" s="698"/>
      <c r="D7" s="699"/>
      <c r="E7" s="699"/>
      <c r="F7" s="692"/>
      <c r="G7" s="388"/>
      <c r="H7" s="389"/>
      <c r="I7" s="241"/>
      <c r="J7" s="241"/>
      <c r="K7" s="240"/>
      <c r="L7" s="240"/>
      <c r="M7" s="240"/>
      <c r="N7" s="240"/>
      <c r="O7" s="241"/>
      <c r="P7" s="240"/>
      <c r="Q7" s="240"/>
      <c r="R7" s="326"/>
      <c r="S7" s="230"/>
    </row>
    <row r="8" spans="1:19" ht="7" customHeight="1" x14ac:dyDescent="0.3">
      <c r="A8" s="230"/>
      <c r="B8" s="331"/>
      <c r="C8" s="226"/>
      <c r="D8" s="238"/>
      <c r="E8" s="217"/>
      <c r="F8" s="217"/>
      <c r="G8" s="240"/>
      <c r="H8" s="240"/>
      <c r="I8" s="241"/>
      <c r="J8" s="240"/>
      <c r="K8" s="240"/>
      <c r="L8" s="240"/>
      <c r="M8" s="240"/>
      <c r="N8" s="240"/>
      <c r="O8" s="241"/>
      <c r="P8" s="240"/>
      <c r="Q8" s="161"/>
      <c r="R8" s="326"/>
    </row>
    <row r="9" spans="1:19" ht="14.15" customHeight="1" x14ac:dyDescent="0.3">
      <c r="B9" s="332" t="s">
        <v>15</v>
      </c>
      <c r="C9" s="698"/>
      <c r="D9" s="699"/>
      <c r="E9" s="699"/>
      <c r="F9" s="692"/>
      <c r="G9" s="388"/>
      <c r="H9" s="390"/>
      <c r="I9" s="240"/>
      <c r="J9" s="240"/>
      <c r="K9" s="240"/>
      <c r="L9" s="240"/>
      <c r="M9" s="240"/>
      <c r="N9" s="240"/>
      <c r="O9" s="241"/>
      <c r="P9" s="240"/>
      <c r="Q9" s="240"/>
      <c r="R9" s="326"/>
      <c r="S9" s="251"/>
    </row>
    <row r="10" spans="1:19" ht="7" customHeight="1" x14ac:dyDescent="0.3">
      <c r="A10" s="230"/>
      <c r="B10" s="333"/>
      <c r="C10" s="44"/>
      <c r="D10" s="243"/>
      <c r="E10" s="219"/>
      <c r="F10" s="243"/>
      <c r="G10" s="179"/>
      <c r="H10" s="240"/>
      <c r="I10" s="215"/>
      <c r="J10" s="240"/>
      <c r="K10" s="240"/>
      <c r="L10" s="240"/>
      <c r="M10" s="240"/>
      <c r="N10" s="240"/>
      <c r="O10" s="241"/>
      <c r="P10" s="240"/>
      <c r="Q10" s="240"/>
      <c r="R10" s="326"/>
      <c r="S10" s="251"/>
    </row>
    <row r="11" spans="1:19" ht="14.5" x14ac:dyDescent="0.3">
      <c r="B11" s="331"/>
      <c r="C11" s="250" t="s">
        <v>16</v>
      </c>
      <c r="D11" s="224" t="s">
        <v>17</v>
      </c>
      <c r="E11" s="240"/>
      <c r="F11" s="179"/>
      <c r="G11" s="240"/>
      <c r="H11" s="240"/>
      <c r="I11" s="240"/>
      <c r="J11" s="240"/>
      <c r="K11" s="240"/>
      <c r="L11" s="240"/>
      <c r="M11" s="240"/>
      <c r="N11" s="240"/>
      <c r="O11" s="241"/>
      <c r="P11" s="240"/>
      <c r="Q11" s="240"/>
      <c r="R11" s="326"/>
      <c r="S11" s="251"/>
    </row>
    <row r="12" spans="1:19" ht="14.5" x14ac:dyDescent="0.3">
      <c r="A12" s="230"/>
      <c r="B12" s="334" t="s">
        <v>18</v>
      </c>
      <c r="C12" s="532"/>
      <c r="D12" s="532"/>
      <c r="E12" s="249"/>
      <c r="F12" s="240"/>
      <c r="G12" s="179"/>
      <c r="H12" s="246"/>
      <c r="I12" s="240"/>
      <c r="J12" s="179"/>
      <c r="K12" s="161"/>
      <c r="L12" s="161"/>
      <c r="M12" s="161"/>
      <c r="N12" s="161"/>
      <c r="O12" s="179"/>
      <c r="P12" s="161"/>
      <c r="Q12" s="161"/>
      <c r="R12" s="329"/>
      <c r="S12" s="251"/>
    </row>
    <row r="13" spans="1:19" ht="8.5" customHeight="1" x14ac:dyDescent="0.3">
      <c r="A13" s="230"/>
      <c r="B13" s="335"/>
      <c r="C13" s="217"/>
      <c r="D13" s="225"/>
      <c r="E13" s="222"/>
      <c r="F13" s="248"/>
      <c r="G13" s="215"/>
      <c r="H13" s="179"/>
      <c r="I13" s="179"/>
      <c r="J13" s="240"/>
      <c r="K13" s="161"/>
      <c r="L13" s="161"/>
      <c r="M13" s="161"/>
      <c r="N13" s="161"/>
      <c r="O13" s="240"/>
      <c r="P13" s="240"/>
      <c r="Q13" s="240"/>
      <c r="R13" s="326"/>
      <c r="S13" s="251"/>
    </row>
    <row r="14" spans="1:19" ht="14.5" x14ac:dyDescent="0.3">
      <c r="A14" s="230"/>
      <c r="B14" s="336" t="s">
        <v>19</v>
      </c>
      <c r="C14" s="698"/>
      <c r="D14" s="699"/>
      <c r="E14" s="699"/>
      <c r="F14" s="692"/>
      <c r="G14" s="391"/>
      <c r="H14" s="389"/>
      <c r="I14" s="241"/>
      <c r="J14" s="215"/>
      <c r="K14" s="161"/>
      <c r="L14" s="161"/>
      <c r="M14" s="161"/>
      <c r="N14" s="161"/>
      <c r="O14" s="240"/>
      <c r="P14" s="161"/>
      <c r="Q14" s="161"/>
      <c r="R14" s="326"/>
      <c r="S14" s="251"/>
    </row>
    <row r="15" spans="1:19" x14ac:dyDescent="0.3">
      <c r="A15" s="230"/>
      <c r="B15" s="337"/>
      <c r="C15" s="242"/>
      <c r="D15" s="243"/>
      <c r="E15" s="218"/>
      <c r="F15" s="219"/>
      <c r="G15" s="240"/>
      <c r="H15" s="240"/>
      <c r="I15" s="215"/>
      <c r="J15" s="215"/>
      <c r="K15" s="161"/>
      <c r="L15" s="161"/>
      <c r="M15" s="161"/>
      <c r="N15" s="161"/>
      <c r="O15" s="246"/>
      <c r="P15" s="240"/>
      <c r="Q15" s="240"/>
      <c r="R15" s="329"/>
      <c r="S15" s="230"/>
    </row>
    <row r="16" spans="1:19" x14ac:dyDescent="0.3">
      <c r="A16" s="230"/>
      <c r="B16" s="338"/>
      <c r="C16" s="45" t="s">
        <v>20</v>
      </c>
      <c r="D16" s="533">
        <v>0</v>
      </c>
      <c r="E16" s="244" t="s">
        <v>21</v>
      </c>
      <c r="F16" s="239">
        <f>D16/12</f>
        <v>0</v>
      </c>
      <c r="G16" s="245" t="s">
        <v>22</v>
      </c>
      <c r="H16" s="394" t="s">
        <v>23</v>
      </c>
      <c r="I16" s="446">
        <f>IFERROR(J24/D16,)</f>
        <v>0</v>
      </c>
      <c r="J16" s="395" t="s">
        <v>24</v>
      </c>
      <c r="K16" s="384" t="e">
        <f>C24/C16</f>
        <v>#VALUE!</v>
      </c>
      <c r="L16" s="385" t="s">
        <v>25</v>
      </c>
      <c r="M16" s="386"/>
      <c r="N16" s="386"/>
      <c r="O16" s="320"/>
      <c r="P16" s="227"/>
      <c r="Q16" s="240"/>
      <c r="R16" s="339"/>
    </row>
    <row r="17" spans="1:19" x14ac:dyDescent="0.3">
      <c r="A17" s="230"/>
      <c r="B17" s="340"/>
      <c r="C17" s="257" t="s">
        <v>26</v>
      </c>
      <c r="D17" s="534">
        <v>0</v>
      </c>
      <c r="E17" s="258" t="s">
        <v>27</v>
      </c>
      <c r="F17" s="252"/>
      <c r="G17" s="253"/>
      <c r="H17" s="247"/>
      <c r="I17" s="268"/>
      <c r="J17" s="229"/>
      <c r="O17" s="247"/>
      <c r="Q17" s="247"/>
      <c r="R17" s="326"/>
      <c r="S17" s="230"/>
    </row>
    <row r="18" spans="1:19" x14ac:dyDescent="0.3">
      <c r="A18" s="230"/>
      <c r="B18" s="338"/>
      <c r="C18" s="259" t="s">
        <v>28</v>
      </c>
      <c r="D18" s="535">
        <v>0</v>
      </c>
      <c r="E18" s="260"/>
      <c r="F18" s="255"/>
      <c r="G18" s="255"/>
      <c r="H18" s="393" t="s">
        <v>29</v>
      </c>
      <c r="I18" s="230"/>
      <c r="J18" s="392"/>
      <c r="K18" s="387"/>
      <c r="L18" s="387"/>
      <c r="M18" s="387"/>
      <c r="N18"/>
      <c r="O18" s="240"/>
      <c r="P18" s="240"/>
      <c r="Q18" s="240"/>
      <c r="R18" s="326"/>
      <c r="S18" s="230"/>
    </row>
    <row r="19" spans="1:19" ht="19" thickBot="1" x14ac:dyDescent="0.5">
      <c r="B19" s="341" t="s">
        <v>30</v>
      </c>
      <c r="C19" s="197"/>
      <c r="D19" s="261"/>
      <c r="E19" s="161"/>
      <c r="F19" s="161"/>
      <c r="G19" s="161"/>
      <c r="I19" s="161"/>
      <c r="J19" s="161"/>
      <c r="K19" s="197"/>
      <c r="L19" s="197"/>
      <c r="M19" s="197"/>
      <c r="N19" s="197"/>
      <c r="O19" s="190"/>
      <c r="P19" s="197"/>
      <c r="Q19" s="215"/>
      <c r="R19" s="342"/>
    </row>
    <row r="20" spans="1:19" s="47" customFormat="1" ht="43.5" customHeight="1" x14ac:dyDescent="0.3">
      <c r="A20" s="228"/>
      <c r="B20" s="693" t="s">
        <v>31</v>
      </c>
      <c r="C20" s="560" t="s">
        <v>32</v>
      </c>
      <c r="D20" s="695" t="s">
        <v>33</v>
      </c>
      <c r="E20" s="696"/>
      <c r="F20" s="696"/>
      <c r="G20" s="696"/>
      <c r="H20" s="696"/>
      <c r="I20" s="696"/>
      <c r="J20" s="697"/>
      <c r="K20" s="670" t="s">
        <v>34</v>
      </c>
      <c r="L20" s="671"/>
      <c r="M20" s="680" t="s">
        <v>35</v>
      </c>
      <c r="N20" s="681"/>
      <c r="O20" s="682" t="s">
        <v>36</v>
      </c>
      <c r="P20" s="671"/>
      <c r="Q20" s="263"/>
      <c r="R20" s="569" t="s">
        <v>37</v>
      </c>
      <c r="S20" s="262"/>
    </row>
    <row r="21" spans="1:19" s="47" customFormat="1" ht="13.5" thickBot="1" x14ac:dyDescent="0.35">
      <c r="A21" s="228"/>
      <c r="B21" s="694"/>
      <c r="C21" s="561" t="s">
        <v>38</v>
      </c>
      <c r="D21" s="562" t="s">
        <v>39</v>
      </c>
      <c r="E21" s="563" t="s">
        <v>40</v>
      </c>
      <c r="F21" s="561" t="s">
        <v>41</v>
      </c>
      <c r="G21" s="563" t="s">
        <v>42</v>
      </c>
      <c r="H21" s="561" t="s">
        <v>43</v>
      </c>
      <c r="I21" s="563" t="s">
        <v>44</v>
      </c>
      <c r="J21" s="564" t="s">
        <v>45</v>
      </c>
      <c r="K21" s="565" t="s">
        <v>46</v>
      </c>
      <c r="L21" s="566" t="s">
        <v>47</v>
      </c>
      <c r="M21" s="567" t="s">
        <v>48</v>
      </c>
      <c r="N21" s="567" t="s">
        <v>49</v>
      </c>
      <c r="O21" s="562" t="s">
        <v>50</v>
      </c>
      <c r="P21" s="568" t="s">
        <v>51</v>
      </c>
      <c r="Q21" s="215"/>
      <c r="R21" s="570" t="s">
        <v>51</v>
      </c>
    </row>
    <row r="22" spans="1:19" ht="13.5" thickTop="1" x14ac:dyDescent="0.3">
      <c r="A22" s="228"/>
      <c r="B22" s="343"/>
      <c r="C22" s="44"/>
      <c r="D22" s="398"/>
      <c r="E22" s="399"/>
      <c r="F22" s="400"/>
      <c r="G22" s="399"/>
      <c r="H22" s="400"/>
      <c r="I22" s="399"/>
      <c r="J22" s="401"/>
      <c r="K22" s="233"/>
      <c r="L22" s="124"/>
      <c r="M22" s="44"/>
      <c r="N22" s="44"/>
      <c r="O22" s="105"/>
      <c r="P22" s="106"/>
      <c r="Q22" s="215"/>
      <c r="R22" s="344"/>
      <c r="S22" s="251"/>
    </row>
    <row r="23" spans="1:19" s="47" customFormat="1" x14ac:dyDescent="0.3">
      <c r="A23" s="228"/>
      <c r="B23" s="397" t="s">
        <v>52</v>
      </c>
      <c r="C23" s="396">
        <f>SUM(C24)</f>
        <v>0</v>
      </c>
      <c r="D23" s="529">
        <f>SUM(D24)</f>
        <v>0</v>
      </c>
      <c r="E23" s="530">
        <f t="shared" ref="E23:H23" si="0">SUM(E24)</f>
        <v>0</v>
      </c>
      <c r="F23" s="531">
        <f t="shared" si="0"/>
        <v>0</v>
      </c>
      <c r="G23" s="530">
        <f t="shared" si="0"/>
        <v>0</v>
      </c>
      <c r="H23" s="531">
        <f t="shared" si="0"/>
        <v>0</v>
      </c>
      <c r="I23" s="530">
        <f>SUM(I24)</f>
        <v>0</v>
      </c>
      <c r="J23" s="54">
        <f t="shared" ref="J23:O23" si="1">SUM(J24)</f>
        <v>0</v>
      </c>
      <c r="K23" s="234">
        <f t="shared" si="1"/>
        <v>0</v>
      </c>
      <c r="L23" s="235" t="e">
        <f t="shared" si="1"/>
        <v>#DIV/0!</v>
      </c>
      <c r="M23" s="95">
        <f t="shared" si="1"/>
        <v>0</v>
      </c>
      <c r="N23" s="95" t="e">
        <f t="shared" si="1"/>
        <v>#DIV/0!</v>
      </c>
      <c r="O23" s="411">
        <f t="shared" si="1"/>
        <v>0</v>
      </c>
      <c r="P23" s="412" t="e">
        <f>SUM(P24)</f>
        <v>#DIV/0!</v>
      </c>
      <c r="Q23" s="215"/>
      <c r="R23" s="413">
        <f>IFERROR(P23/J23,0)</f>
        <v>0</v>
      </c>
      <c r="S23" s="228"/>
    </row>
    <row r="24" spans="1:19" x14ac:dyDescent="0.3">
      <c r="A24" s="228"/>
      <c r="B24" s="536"/>
      <c r="C24" s="537"/>
      <c r="D24" s="538"/>
      <c r="E24" s="539"/>
      <c r="F24" s="539"/>
      <c r="G24" s="539"/>
      <c r="H24" s="539"/>
      <c r="I24" s="539"/>
      <c r="J24" s="232">
        <f>D24+E24+F24+G24+H24+I24</f>
        <v>0</v>
      </c>
      <c r="K24" s="236">
        <f>C24*(1+($D$18))</f>
        <v>0</v>
      </c>
      <c r="L24" s="237" t="e">
        <f>K24/$D$17</f>
        <v>#DIV/0!</v>
      </c>
      <c r="M24" s="99">
        <f>J24*K24</f>
        <v>0</v>
      </c>
      <c r="N24" s="104" t="e">
        <f>J24*L24</f>
        <v>#DIV/0!</v>
      </c>
      <c r="O24" s="108">
        <f>(K24*D24)+((K24*E24)*1.03)+(((K24*F24)*1.03)*1.03)+((((K24*G24)*1.03)*1.03)*1.03)+(((((K24*H24)*1.03)*1.03)*1.03)*1.03)+((((((K24*I24)*1.03)*1.03)*1.03)*1.03)*1.03)</f>
        <v>0</v>
      </c>
      <c r="P24" s="109" t="e">
        <f>(L24*D24)+((L24*E24)*1.03)+(((L24*F24)*1.03)*1.03)+((((L24*G24)*1.03)*1.03)*1.03)+(((((L24*H24)*1.03)*1.03)*1.03)*1.03)+((((((L24*I24)*1.03)*1.03)*1.03)*1.03)*1.03)</f>
        <v>#DIV/0!</v>
      </c>
      <c r="Q24" s="215"/>
      <c r="R24" s="347">
        <f>IFERROR(P24/J24,0)</f>
        <v>0</v>
      </c>
      <c r="S24" s="251"/>
    </row>
    <row r="25" spans="1:19" x14ac:dyDescent="0.3">
      <c r="A25" s="228"/>
      <c r="B25" s="402"/>
      <c r="C25" s="403"/>
      <c r="D25" s="404"/>
      <c r="E25" s="405"/>
      <c r="F25" s="406"/>
      <c r="G25" s="405"/>
      <c r="H25" s="406"/>
      <c r="I25" s="405"/>
      <c r="J25" s="407"/>
      <c r="K25" s="233"/>
      <c r="L25" s="124"/>
      <c r="M25" s="44"/>
      <c r="N25" s="44"/>
      <c r="O25" s="105"/>
      <c r="P25" s="106"/>
      <c r="Q25" s="215"/>
      <c r="R25" s="414"/>
      <c r="S25" s="251"/>
    </row>
    <row r="26" spans="1:19" s="47" customFormat="1" x14ac:dyDescent="0.3">
      <c r="A26" s="228"/>
      <c r="B26" s="345" t="s">
        <v>53</v>
      </c>
      <c r="C26" s="95">
        <f>SUM(C27:C31)</f>
        <v>0</v>
      </c>
      <c r="D26" s="102">
        <f>SUM(D27:D31)</f>
        <v>0</v>
      </c>
      <c r="E26" s="97">
        <f t="shared" ref="E26:P26" si="2">SUM(E27:E31)</f>
        <v>0</v>
      </c>
      <c r="F26" s="54">
        <f t="shared" si="2"/>
        <v>0</v>
      </c>
      <c r="G26" s="97">
        <f t="shared" si="2"/>
        <v>0</v>
      </c>
      <c r="H26" s="54">
        <f t="shared" si="2"/>
        <v>0</v>
      </c>
      <c r="I26" s="97">
        <f t="shared" si="2"/>
        <v>0</v>
      </c>
      <c r="J26" s="54">
        <f t="shared" si="2"/>
        <v>0</v>
      </c>
      <c r="K26" s="234">
        <f t="shared" si="2"/>
        <v>0</v>
      </c>
      <c r="L26" s="235" t="e">
        <f t="shared" si="2"/>
        <v>#DIV/0!</v>
      </c>
      <c r="M26" s="95">
        <f t="shared" si="2"/>
        <v>0</v>
      </c>
      <c r="N26" s="95" t="e">
        <f t="shared" si="2"/>
        <v>#DIV/0!</v>
      </c>
      <c r="O26" s="411">
        <f t="shared" si="2"/>
        <v>0</v>
      </c>
      <c r="P26" s="412" t="e">
        <f t="shared" si="2"/>
        <v>#DIV/0!</v>
      </c>
      <c r="Q26" s="215"/>
      <c r="R26" s="346">
        <f>IFERROR(P26/J26,0)</f>
        <v>0</v>
      </c>
      <c r="S26" s="228"/>
    </row>
    <row r="27" spans="1:19" x14ac:dyDescent="0.3">
      <c r="A27" s="228"/>
      <c r="B27" s="536"/>
      <c r="C27" s="537"/>
      <c r="D27" s="538"/>
      <c r="E27" s="539"/>
      <c r="F27" s="539"/>
      <c r="G27" s="539"/>
      <c r="H27" s="539"/>
      <c r="I27" s="539"/>
      <c r="J27" s="232">
        <f t="shared" ref="J27:J31" si="3">D27+E27+F27+G27+H27+I27</f>
        <v>0</v>
      </c>
      <c r="K27" s="236">
        <f>C27*(1+($D$18))</f>
        <v>0</v>
      </c>
      <c r="L27" s="237" t="e">
        <f>K27/$D$17</f>
        <v>#DIV/0!</v>
      </c>
      <c r="M27" s="99">
        <f>J27*K27</f>
        <v>0</v>
      </c>
      <c r="N27" s="104" t="e">
        <f>J27*L27</f>
        <v>#DIV/0!</v>
      </c>
      <c r="O27" s="108">
        <f t="shared" ref="O27:O31" si="4">(K27*D27)+((K27*E27)*1.03)+(((K27*F27)*1.03)*1.03)+((((K27*G27)*1.03)*1.03)*1.03)+(((((K27*H27)*1.03)*1.03)*1.03)*1.03)+((((((K27*I27)*1.03)*1.03)*1.03)*1.03)*1.03)</f>
        <v>0</v>
      </c>
      <c r="P27" s="109" t="e">
        <f t="shared" ref="P27:P31" si="5">(L27*D27)+((L27*E27)*1.03)+(((L27*F27)*1.03)*1.03)+((((L27*G27)*1.03)*1.03)*1.03)+(((((L27*H27)*1.03)*1.03)*1.03)*1.03)+((((((L27*I27)*1.03)*1.03)*1.03)*1.03)*1.03)</f>
        <v>#DIV/0!</v>
      </c>
      <c r="Q27" s="215"/>
      <c r="R27" s="347">
        <f t="shared" ref="R27:R31" si="6">IFERROR(P27/J27,0)</f>
        <v>0</v>
      </c>
      <c r="S27" s="251"/>
    </row>
    <row r="28" spans="1:19" x14ac:dyDescent="0.3">
      <c r="A28" s="228"/>
      <c r="B28" s="536"/>
      <c r="C28" s="537"/>
      <c r="D28" s="538"/>
      <c r="E28" s="539"/>
      <c r="F28" s="539"/>
      <c r="G28" s="539"/>
      <c r="H28" s="539"/>
      <c r="I28" s="539"/>
      <c r="J28" s="232">
        <f t="shared" si="3"/>
        <v>0</v>
      </c>
      <c r="K28" s="236">
        <f>C28*(1+($D$18))</f>
        <v>0</v>
      </c>
      <c r="L28" s="237" t="e">
        <f>K28/$D$17</f>
        <v>#DIV/0!</v>
      </c>
      <c r="M28" s="99">
        <f>J28*K28</f>
        <v>0</v>
      </c>
      <c r="N28" s="104" t="e">
        <f>J28*L28</f>
        <v>#DIV/0!</v>
      </c>
      <c r="O28" s="108">
        <f t="shared" si="4"/>
        <v>0</v>
      </c>
      <c r="P28" s="109" t="e">
        <f t="shared" si="5"/>
        <v>#DIV/0!</v>
      </c>
      <c r="Q28" s="215"/>
      <c r="R28" s="347">
        <f t="shared" si="6"/>
        <v>0</v>
      </c>
      <c r="S28" s="251"/>
    </row>
    <row r="29" spans="1:19" x14ac:dyDescent="0.3">
      <c r="A29" s="228"/>
      <c r="B29" s="536"/>
      <c r="C29" s="537"/>
      <c r="D29" s="538"/>
      <c r="E29" s="539"/>
      <c r="F29" s="539"/>
      <c r="G29" s="539"/>
      <c r="H29" s="539"/>
      <c r="I29" s="539"/>
      <c r="J29" s="232">
        <f t="shared" si="3"/>
        <v>0</v>
      </c>
      <c r="K29" s="236">
        <f>C29*(1+($D$18))</f>
        <v>0</v>
      </c>
      <c r="L29" s="237" t="e">
        <f>K29/$D$17</f>
        <v>#DIV/0!</v>
      </c>
      <c r="M29" s="99">
        <f>J29*K29</f>
        <v>0</v>
      </c>
      <c r="N29" s="104" t="e">
        <f>J29*L29</f>
        <v>#DIV/0!</v>
      </c>
      <c r="O29" s="108">
        <f t="shared" si="4"/>
        <v>0</v>
      </c>
      <c r="P29" s="109" t="e">
        <f t="shared" si="5"/>
        <v>#DIV/0!</v>
      </c>
      <c r="Q29" s="215"/>
      <c r="R29" s="347">
        <f t="shared" si="6"/>
        <v>0</v>
      </c>
      <c r="S29" s="230"/>
    </row>
    <row r="30" spans="1:19" x14ac:dyDescent="0.3">
      <c r="A30" s="228"/>
      <c r="B30" s="536"/>
      <c r="C30" s="537"/>
      <c r="D30" s="538"/>
      <c r="E30" s="539"/>
      <c r="F30" s="539"/>
      <c r="G30" s="539"/>
      <c r="H30" s="539"/>
      <c r="I30" s="539"/>
      <c r="J30" s="232">
        <f t="shared" si="3"/>
        <v>0</v>
      </c>
      <c r="K30" s="236">
        <f>C30*(1+($D$18))</f>
        <v>0</v>
      </c>
      <c r="L30" s="237" t="e">
        <f>K30/$D$17</f>
        <v>#DIV/0!</v>
      </c>
      <c r="M30" s="99">
        <f>J30*K30</f>
        <v>0</v>
      </c>
      <c r="N30" s="104" t="e">
        <f>J30*L30</f>
        <v>#DIV/0!</v>
      </c>
      <c r="O30" s="108">
        <f t="shared" si="4"/>
        <v>0</v>
      </c>
      <c r="P30" s="109" t="e">
        <f t="shared" si="5"/>
        <v>#DIV/0!</v>
      </c>
      <c r="Q30" s="215"/>
      <c r="R30" s="347">
        <f t="shared" si="6"/>
        <v>0</v>
      </c>
    </row>
    <row r="31" spans="1:19" x14ac:dyDescent="0.3">
      <c r="A31" s="228"/>
      <c r="B31" s="536"/>
      <c r="C31" s="537"/>
      <c r="D31" s="538"/>
      <c r="E31" s="539"/>
      <c r="F31" s="539"/>
      <c r="G31" s="539"/>
      <c r="H31" s="539"/>
      <c r="I31" s="539"/>
      <c r="J31" s="232">
        <f t="shared" si="3"/>
        <v>0</v>
      </c>
      <c r="K31" s="236">
        <f>C31*(1+($D$18))</f>
        <v>0</v>
      </c>
      <c r="L31" s="237" t="e">
        <f>K31/$D$17</f>
        <v>#DIV/0!</v>
      </c>
      <c r="M31" s="99">
        <f>J31*K31</f>
        <v>0</v>
      </c>
      <c r="N31" s="104" t="e">
        <f>J31*L31</f>
        <v>#DIV/0!</v>
      </c>
      <c r="O31" s="108">
        <f t="shared" si="4"/>
        <v>0</v>
      </c>
      <c r="P31" s="109" t="e">
        <f t="shared" si="5"/>
        <v>#DIV/0!</v>
      </c>
      <c r="Q31" s="215"/>
      <c r="R31" s="347">
        <f t="shared" si="6"/>
        <v>0</v>
      </c>
      <c r="S31" s="230"/>
    </row>
    <row r="32" spans="1:19" x14ac:dyDescent="0.3">
      <c r="A32" s="228"/>
      <c r="B32" s="402"/>
      <c r="C32" s="52"/>
      <c r="D32" s="101"/>
      <c r="E32" s="96"/>
      <c r="F32" s="55"/>
      <c r="G32" s="96"/>
      <c r="H32" s="405"/>
      <c r="I32" s="405"/>
      <c r="J32" s="53"/>
      <c r="K32" s="233"/>
      <c r="L32" s="124"/>
      <c r="M32" s="44"/>
      <c r="N32" s="44"/>
      <c r="O32" s="105"/>
      <c r="P32" s="106"/>
      <c r="Q32" s="215"/>
      <c r="R32" s="344"/>
    </row>
    <row r="33" spans="1:19" s="47" customFormat="1" x14ac:dyDescent="0.3">
      <c r="A33" s="228"/>
      <c r="B33" s="345" t="s">
        <v>54</v>
      </c>
      <c r="C33" s="396">
        <f>SUM(C34:C36)</f>
        <v>0</v>
      </c>
      <c r="D33" s="408">
        <f t="shared" ref="D33:I33" si="7">SUM(D34:D36)</f>
        <v>0</v>
      </c>
      <c r="E33" s="409">
        <f t="shared" si="7"/>
        <v>0</v>
      </c>
      <c r="F33" s="409">
        <f t="shared" si="7"/>
        <v>0</v>
      </c>
      <c r="G33" s="409">
        <f t="shared" si="7"/>
        <v>0</v>
      </c>
      <c r="H33" s="54">
        <f t="shared" si="7"/>
        <v>0</v>
      </c>
      <c r="I33" s="97">
        <f t="shared" si="7"/>
        <v>0</v>
      </c>
      <c r="J33" s="410">
        <f>SUM(J34:J36)</f>
        <v>0</v>
      </c>
      <c r="K33" s="234">
        <f t="shared" ref="K33:P33" si="8">SUM(K34:K36)</f>
        <v>0</v>
      </c>
      <c r="L33" s="235" t="e">
        <f t="shared" si="8"/>
        <v>#DIV/0!</v>
      </c>
      <c r="M33" s="95">
        <f t="shared" si="8"/>
        <v>0</v>
      </c>
      <c r="N33" s="95" t="e">
        <f t="shared" si="8"/>
        <v>#DIV/0!</v>
      </c>
      <c r="O33" s="411">
        <f t="shared" si="8"/>
        <v>0</v>
      </c>
      <c r="P33" s="412" t="e">
        <f t="shared" si="8"/>
        <v>#DIV/0!</v>
      </c>
      <c r="Q33" s="215"/>
      <c r="R33" s="413">
        <f>IFERROR(P33/J33,0)</f>
        <v>0</v>
      </c>
      <c r="S33" s="228"/>
    </row>
    <row r="34" spans="1:19" x14ac:dyDescent="0.3">
      <c r="A34" s="228"/>
      <c r="B34" s="536"/>
      <c r="C34" s="537"/>
      <c r="D34" s="538"/>
      <c r="E34" s="539"/>
      <c r="F34" s="539"/>
      <c r="G34" s="539"/>
      <c r="H34" s="539"/>
      <c r="I34" s="539"/>
      <c r="J34" s="232">
        <f t="shared" ref="J34:J36" si="9">D34+E34+F34+G34+H34+I34</f>
        <v>0</v>
      </c>
      <c r="K34" s="236">
        <f>C34*(1+($D$18))</f>
        <v>0</v>
      </c>
      <c r="L34" s="237" t="e">
        <f>K34/$D$17</f>
        <v>#DIV/0!</v>
      </c>
      <c r="M34" s="99">
        <f>J34*K34</f>
        <v>0</v>
      </c>
      <c r="N34" s="104" t="e">
        <f>J34*L34</f>
        <v>#DIV/0!</v>
      </c>
      <c r="O34" s="108">
        <f t="shared" ref="O34:O36" si="10">(K34*D34)+((K34*E34)*1.03)+(((K34*F34)*1.03)*1.03)+((((K34*G34)*1.03)*1.03)*1.03)+(((((K34*H34)*1.03)*1.03)*1.03)*1.03)+((((((K34*I34)*1.03)*1.03)*1.03)*1.03)*1.03)</f>
        <v>0</v>
      </c>
      <c r="P34" s="109" t="e">
        <f t="shared" ref="P34:P36" si="11">(L34*D34)+((L34*E34)*1.03)+(((L34*F34)*1.03)*1.03)+((((L34*G34)*1.03)*1.03)*1.03)+(((((L34*H34)*1.03)*1.03)*1.03)*1.03)+((((((L34*I34)*1.03)*1.03)*1.03)*1.03)*1.03)</f>
        <v>#DIV/0!</v>
      </c>
      <c r="Q34" s="215"/>
      <c r="R34" s="347">
        <f t="shared" ref="R34:R36" si="12">IFERROR(P34/J34,0)</f>
        <v>0</v>
      </c>
      <c r="S34" s="230"/>
    </row>
    <row r="35" spans="1:19" x14ac:dyDescent="0.3">
      <c r="A35" s="228"/>
      <c r="B35" s="536"/>
      <c r="C35" s="537"/>
      <c r="D35" s="538"/>
      <c r="E35" s="539"/>
      <c r="F35" s="539"/>
      <c r="G35" s="539"/>
      <c r="H35" s="539"/>
      <c r="I35" s="539"/>
      <c r="J35" s="232">
        <f t="shared" si="9"/>
        <v>0</v>
      </c>
      <c r="K35" s="236">
        <f>C35*(1+($D$18))</f>
        <v>0</v>
      </c>
      <c r="L35" s="237" t="e">
        <f>K35/$D$17</f>
        <v>#DIV/0!</v>
      </c>
      <c r="M35" s="99">
        <f>J35*K35</f>
        <v>0</v>
      </c>
      <c r="N35" s="104" t="e">
        <f>J35*L35</f>
        <v>#DIV/0!</v>
      </c>
      <c r="O35" s="108">
        <f t="shared" si="10"/>
        <v>0</v>
      </c>
      <c r="P35" s="109" t="e">
        <f t="shared" si="11"/>
        <v>#DIV/0!</v>
      </c>
      <c r="Q35" s="215"/>
      <c r="R35" s="347">
        <f t="shared" si="12"/>
        <v>0</v>
      </c>
      <c r="S35" s="230"/>
    </row>
    <row r="36" spans="1:19" x14ac:dyDescent="0.3">
      <c r="A36" s="228"/>
      <c r="B36" s="536"/>
      <c r="C36" s="537"/>
      <c r="D36" s="538"/>
      <c r="E36" s="539"/>
      <c r="F36" s="539"/>
      <c r="G36" s="539"/>
      <c r="H36" s="539"/>
      <c r="I36" s="539"/>
      <c r="J36" s="232">
        <f t="shared" si="9"/>
        <v>0</v>
      </c>
      <c r="K36" s="236">
        <f>C36*(1+($D$18))</f>
        <v>0</v>
      </c>
      <c r="L36" s="237" t="e">
        <f>K36/$D$17</f>
        <v>#DIV/0!</v>
      </c>
      <c r="M36" s="99">
        <f>J36*K36</f>
        <v>0</v>
      </c>
      <c r="N36" s="104" t="e">
        <f>J36*L36</f>
        <v>#DIV/0!</v>
      </c>
      <c r="O36" s="108">
        <f t="shared" si="10"/>
        <v>0</v>
      </c>
      <c r="P36" s="109" t="e">
        <f t="shared" si="11"/>
        <v>#DIV/0!</v>
      </c>
      <c r="Q36" s="215"/>
      <c r="R36" s="347">
        <f t="shared" si="12"/>
        <v>0</v>
      </c>
    </row>
    <row r="37" spans="1:19" x14ac:dyDescent="0.3">
      <c r="A37" s="228"/>
      <c r="B37" s="343"/>
      <c r="C37" s="52"/>
      <c r="D37" s="415"/>
      <c r="E37" s="96"/>
      <c r="F37" s="55"/>
      <c r="G37" s="96"/>
      <c r="H37" s="55"/>
      <c r="I37" s="96"/>
      <c r="J37" s="416"/>
      <c r="K37" s="233"/>
      <c r="L37" s="124"/>
      <c r="M37" s="44"/>
      <c r="N37" s="44"/>
      <c r="O37" s="105"/>
      <c r="P37" s="417"/>
      <c r="Q37" s="215"/>
      <c r="R37" s="344"/>
      <c r="S37" s="251"/>
    </row>
    <row r="38" spans="1:19" s="47" customFormat="1" x14ac:dyDescent="0.3">
      <c r="A38" s="228"/>
      <c r="B38" s="397" t="s">
        <v>55</v>
      </c>
      <c r="C38" s="396">
        <f>SUM(C39:C41)</f>
        <v>0</v>
      </c>
      <c r="D38" s="102">
        <f t="shared" ref="D38:I38" si="13">SUM(D39:D41)</f>
        <v>0</v>
      </c>
      <c r="E38" s="409">
        <f t="shared" si="13"/>
        <v>0</v>
      </c>
      <c r="F38" s="409">
        <f t="shared" si="13"/>
        <v>0</v>
      </c>
      <c r="G38" s="409">
        <f t="shared" si="13"/>
        <v>0</v>
      </c>
      <c r="H38" s="409">
        <f t="shared" si="13"/>
        <v>0</v>
      </c>
      <c r="I38" s="409">
        <f t="shared" si="13"/>
        <v>0</v>
      </c>
      <c r="J38" s="54">
        <f>SUM(J39:J41)</f>
        <v>0</v>
      </c>
      <c r="K38" s="234">
        <f t="shared" ref="K38:P38" si="14">SUM(K39:K41)</f>
        <v>0</v>
      </c>
      <c r="L38" s="235" t="e">
        <f t="shared" si="14"/>
        <v>#DIV/0!</v>
      </c>
      <c r="M38" s="95">
        <f t="shared" si="14"/>
        <v>0</v>
      </c>
      <c r="N38" s="95" t="e">
        <f t="shared" si="14"/>
        <v>#DIV/0!</v>
      </c>
      <c r="O38" s="411">
        <f t="shared" si="14"/>
        <v>0</v>
      </c>
      <c r="P38" s="107" t="e">
        <f t="shared" si="14"/>
        <v>#DIV/0!</v>
      </c>
      <c r="Q38" s="215"/>
      <c r="R38" s="413">
        <f>IFERROR(P38/J38,0)</f>
        <v>0</v>
      </c>
      <c r="S38" s="228"/>
    </row>
    <row r="39" spans="1:19" x14ac:dyDescent="0.3">
      <c r="A39" s="228"/>
      <c r="B39" s="536"/>
      <c r="C39" s="537"/>
      <c r="D39" s="538"/>
      <c r="E39" s="539"/>
      <c r="F39" s="539"/>
      <c r="G39" s="539"/>
      <c r="H39" s="539"/>
      <c r="I39" s="539"/>
      <c r="J39" s="232">
        <f t="shared" ref="J39:J41" si="15">D39+E39+F39+G39+H39+I39</f>
        <v>0</v>
      </c>
      <c r="K39" s="236">
        <f>C39*(1+($D$18))</f>
        <v>0</v>
      </c>
      <c r="L39" s="237" t="e">
        <f>K39/$D$17</f>
        <v>#DIV/0!</v>
      </c>
      <c r="M39" s="99">
        <f>J39*K39</f>
        <v>0</v>
      </c>
      <c r="N39" s="104" t="e">
        <f>J39*L39</f>
        <v>#DIV/0!</v>
      </c>
      <c r="O39" s="108">
        <f t="shared" ref="O39:O41" si="16">(K39*D39)+((K39*E39)*1.03)+(((K39*F39)*1.03)*1.03)+((((K39*G39)*1.03)*1.03)*1.03)+(((((K39*H39)*1.03)*1.03)*1.03)*1.03)+((((((K39*I39)*1.03)*1.03)*1.03)*1.03)*1.03)</f>
        <v>0</v>
      </c>
      <c r="P39" s="109" t="e">
        <f t="shared" ref="P39:P41" si="17">(L39*D39)+((L39*E39)*1.03)+(((L39*F39)*1.03)*1.03)+((((L39*G39)*1.03)*1.03)*1.03)+(((((L39*H39)*1.03)*1.03)*1.03)*1.03)+((((((L39*I39)*1.03)*1.03)*1.03)*1.03)*1.03)</f>
        <v>#DIV/0!</v>
      </c>
      <c r="Q39" s="215"/>
      <c r="R39" s="347">
        <f t="shared" ref="R39:R41" si="18">IFERROR(P39/J39,0)</f>
        <v>0</v>
      </c>
      <c r="S39" s="251"/>
    </row>
    <row r="40" spans="1:19" x14ac:dyDescent="0.3">
      <c r="A40" s="228"/>
      <c r="B40" s="536"/>
      <c r="C40" s="537"/>
      <c r="D40" s="538"/>
      <c r="E40" s="539"/>
      <c r="F40" s="539"/>
      <c r="G40" s="539"/>
      <c r="H40" s="539"/>
      <c r="I40" s="539"/>
      <c r="J40" s="232">
        <f t="shared" si="15"/>
        <v>0</v>
      </c>
      <c r="K40" s="236">
        <f>C40*(1+($D$18))</f>
        <v>0</v>
      </c>
      <c r="L40" s="237" t="e">
        <f>K40/$D$17</f>
        <v>#DIV/0!</v>
      </c>
      <c r="M40" s="99">
        <f>J40*K40</f>
        <v>0</v>
      </c>
      <c r="N40" s="104" t="e">
        <f>J40*L40</f>
        <v>#DIV/0!</v>
      </c>
      <c r="O40" s="108">
        <f t="shared" si="16"/>
        <v>0</v>
      </c>
      <c r="P40" s="109" t="e">
        <f t="shared" si="17"/>
        <v>#DIV/0!</v>
      </c>
      <c r="Q40" s="215"/>
      <c r="R40" s="347">
        <f t="shared" si="18"/>
        <v>0</v>
      </c>
      <c r="S40" s="230"/>
    </row>
    <row r="41" spans="1:19" x14ac:dyDescent="0.3">
      <c r="A41" s="228"/>
      <c r="B41" s="536"/>
      <c r="C41" s="537"/>
      <c r="D41" s="538"/>
      <c r="E41" s="539"/>
      <c r="F41" s="539"/>
      <c r="G41" s="539"/>
      <c r="H41" s="539"/>
      <c r="I41" s="539"/>
      <c r="J41" s="232">
        <f t="shared" si="15"/>
        <v>0</v>
      </c>
      <c r="K41" s="236">
        <f>C41*(1+($D$18))</f>
        <v>0</v>
      </c>
      <c r="L41" s="237" t="e">
        <f>K41/$D$17</f>
        <v>#DIV/0!</v>
      </c>
      <c r="M41" s="99">
        <f>J41*K41</f>
        <v>0</v>
      </c>
      <c r="N41" s="104" t="e">
        <f>J41*L41</f>
        <v>#DIV/0!</v>
      </c>
      <c r="O41" s="108">
        <f t="shared" si="16"/>
        <v>0</v>
      </c>
      <c r="P41" s="109" t="e">
        <f t="shared" si="17"/>
        <v>#DIV/0!</v>
      </c>
      <c r="Q41" s="215"/>
      <c r="R41" s="347">
        <f t="shared" si="18"/>
        <v>0</v>
      </c>
    </row>
    <row r="42" spans="1:19" x14ac:dyDescent="0.3">
      <c r="A42" s="228"/>
      <c r="B42" s="402"/>
      <c r="C42" s="403"/>
      <c r="D42" s="404"/>
      <c r="E42" s="405"/>
      <c r="F42" s="406"/>
      <c r="G42" s="405"/>
      <c r="H42" s="55"/>
      <c r="I42" s="96"/>
      <c r="J42" s="416"/>
      <c r="K42" s="233"/>
      <c r="L42" s="124"/>
      <c r="M42" s="44"/>
      <c r="N42" s="44"/>
      <c r="O42" s="418"/>
      <c r="P42" s="106"/>
      <c r="Q42" s="215"/>
      <c r="R42" s="344"/>
      <c r="S42" s="230"/>
    </row>
    <row r="43" spans="1:19" s="47" customFormat="1" x14ac:dyDescent="0.3">
      <c r="A43" s="228"/>
      <c r="B43" s="345" t="s">
        <v>56</v>
      </c>
      <c r="C43" s="95">
        <f>SUM(C44:C48)</f>
        <v>0</v>
      </c>
      <c r="D43" s="102">
        <f t="shared" ref="D43:I43" si="19">SUM(D44:D48)</f>
        <v>0</v>
      </c>
      <c r="E43" s="97">
        <f t="shared" si="19"/>
        <v>0</v>
      </c>
      <c r="F43" s="54">
        <f t="shared" si="19"/>
        <v>0</v>
      </c>
      <c r="G43" s="97">
        <f t="shared" si="19"/>
        <v>0</v>
      </c>
      <c r="H43" s="409">
        <f t="shared" si="19"/>
        <v>0</v>
      </c>
      <c r="I43" s="409">
        <f t="shared" si="19"/>
        <v>0</v>
      </c>
      <c r="J43" s="54">
        <f>SUM(J44:J48)</f>
        <v>0</v>
      </c>
      <c r="K43" s="234">
        <f t="shared" ref="K43:P43" si="20">SUM(K44:K48)</f>
        <v>0</v>
      </c>
      <c r="L43" s="235" t="e">
        <f t="shared" si="20"/>
        <v>#DIV/0!</v>
      </c>
      <c r="M43" s="95">
        <f t="shared" si="20"/>
        <v>0</v>
      </c>
      <c r="N43" s="95" t="e">
        <f t="shared" si="20"/>
        <v>#DIV/0!</v>
      </c>
      <c r="O43" s="100">
        <f t="shared" si="20"/>
        <v>0</v>
      </c>
      <c r="P43" s="412" t="e">
        <f t="shared" si="20"/>
        <v>#DIV/0!</v>
      </c>
      <c r="Q43" s="215"/>
      <c r="R43" s="413">
        <f>IFERROR(P43/J43,0)</f>
        <v>0</v>
      </c>
    </row>
    <row r="44" spans="1:19" x14ac:dyDescent="0.3">
      <c r="A44" s="228"/>
      <c r="B44" s="536"/>
      <c r="C44" s="537"/>
      <c r="D44" s="538"/>
      <c r="E44" s="539"/>
      <c r="F44" s="539"/>
      <c r="G44" s="539"/>
      <c r="H44" s="539"/>
      <c r="I44" s="539"/>
      <c r="J44" s="232">
        <f t="shared" ref="J44:J48" si="21">D44+E44+F44+G44+H44+I44</f>
        <v>0</v>
      </c>
      <c r="K44" s="236">
        <f>C44*(1+($D$18))</f>
        <v>0</v>
      </c>
      <c r="L44" s="237" t="e">
        <f>K44/$D$17</f>
        <v>#DIV/0!</v>
      </c>
      <c r="M44" s="99">
        <f>J44*K44</f>
        <v>0</v>
      </c>
      <c r="N44" s="104" t="e">
        <f>J44*L44</f>
        <v>#DIV/0!</v>
      </c>
      <c r="O44" s="108">
        <f t="shared" ref="O44:O48" si="22">(K44*D44)+((K44*E44)*1.03)+(((K44*F44)*1.03)*1.03)+((((K44*G44)*1.03)*1.03)*1.03)+(((((K44*H44)*1.03)*1.03)*1.03)*1.03)+((((((K44*I44)*1.03)*1.03)*1.03)*1.03)*1.03)</f>
        <v>0</v>
      </c>
      <c r="P44" s="109" t="e">
        <f t="shared" ref="P44:P48" si="23">(L44*D44)+((L44*E44)*1.03)+(((L44*F44)*1.03)*1.03)+((((L44*G44)*1.03)*1.03)*1.03)+(((((L44*H44)*1.03)*1.03)*1.03)*1.03)+((((((L44*I44)*1.03)*1.03)*1.03)*1.03)*1.03)</f>
        <v>#DIV/0!</v>
      </c>
      <c r="Q44" s="215"/>
      <c r="R44" s="347">
        <f t="shared" ref="R44:R48" si="24">IFERROR(P44/J44,0)</f>
        <v>0</v>
      </c>
      <c r="S44" s="251"/>
    </row>
    <row r="45" spans="1:19" x14ac:dyDescent="0.3">
      <c r="A45" s="228"/>
      <c r="B45" s="536"/>
      <c r="C45" s="537"/>
      <c r="D45" s="538"/>
      <c r="E45" s="539"/>
      <c r="F45" s="539"/>
      <c r="G45" s="539"/>
      <c r="H45" s="539"/>
      <c r="I45" s="539"/>
      <c r="J45" s="232">
        <f t="shared" si="21"/>
        <v>0</v>
      </c>
      <c r="K45" s="236">
        <f>C45*(1+($D$18))</f>
        <v>0</v>
      </c>
      <c r="L45" s="237" t="e">
        <f>K45/$D$17</f>
        <v>#DIV/0!</v>
      </c>
      <c r="M45" s="99">
        <f>J45*K45</f>
        <v>0</v>
      </c>
      <c r="N45" s="104" t="e">
        <f>J45*L45</f>
        <v>#DIV/0!</v>
      </c>
      <c r="O45" s="108">
        <f t="shared" si="22"/>
        <v>0</v>
      </c>
      <c r="P45" s="109" t="e">
        <f t="shared" si="23"/>
        <v>#DIV/0!</v>
      </c>
      <c r="Q45" s="215"/>
      <c r="R45" s="347">
        <f t="shared" si="24"/>
        <v>0</v>
      </c>
      <c r="S45" s="251"/>
    </row>
    <row r="46" spans="1:19" x14ac:dyDescent="0.3">
      <c r="A46" s="228"/>
      <c r="B46" s="536"/>
      <c r="C46" s="537"/>
      <c r="D46" s="538"/>
      <c r="E46" s="539"/>
      <c r="F46" s="539"/>
      <c r="G46" s="539"/>
      <c r="H46" s="539"/>
      <c r="I46" s="539"/>
      <c r="J46" s="232">
        <f t="shared" si="21"/>
        <v>0</v>
      </c>
      <c r="K46" s="236">
        <f>C46*(1+($D$18))</f>
        <v>0</v>
      </c>
      <c r="L46" s="237" t="e">
        <f>K46/$D$17</f>
        <v>#DIV/0!</v>
      </c>
      <c r="M46" s="99">
        <f>J46*K46</f>
        <v>0</v>
      </c>
      <c r="N46" s="104" t="e">
        <f>J46*L46</f>
        <v>#DIV/0!</v>
      </c>
      <c r="O46" s="108">
        <f t="shared" si="22"/>
        <v>0</v>
      </c>
      <c r="P46" s="109" t="e">
        <f t="shared" si="23"/>
        <v>#DIV/0!</v>
      </c>
      <c r="Q46" s="215"/>
      <c r="R46" s="347">
        <f t="shared" si="24"/>
        <v>0</v>
      </c>
      <c r="S46" s="230"/>
    </row>
    <row r="47" spans="1:19" x14ac:dyDescent="0.3">
      <c r="A47" s="228"/>
      <c r="B47" s="536"/>
      <c r="C47" s="537"/>
      <c r="D47" s="538"/>
      <c r="E47" s="539"/>
      <c r="F47" s="539"/>
      <c r="G47" s="539"/>
      <c r="H47" s="539"/>
      <c r="I47" s="539"/>
      <c r="J47" s="232">
        <f t="shared" si="21"/>
        <v>0</v>
      </c>
      <c r="K47" s="236">
        <f>C47*(1+($D$18))</f>
        <v>0</v>
      </c>
      <c r="L47" s="237" t="e">
        <f>K47/$D$17</f>
        <v>#DIV/0!</v>
      </c>
      <c r="M47" s="99">
        <f>J47*K47</f>
        <v>0</v>
      </c>
      <c r="N47" s="104" t="e">
        <f>J47*L47</f>
        <v>#DIV/0!</v>
      </c>
      <c r="O47" s="108">
        <f t="shared" si="22"/>
        <v>0</v>
      </c>
      <c r="P47" s="109" t="e">
        <f t="shared" si="23"/>
        <v>#DIV/0!</v>
      </c>
      <c r="Q47" s="215"/>
      <c r="R47" s="347">
        <f t="shared" si="24"/>
        <v>0</v>
      </c>
    </row>
    <row r="48" spans="1:19" x14ac:dyDescent="0.3">
      <c r="A48" s="228"/>
      <c r="B48" s="536"/>
      <c r="C48" s="537"/>
      <c r="D48" s="538"/>
      <c r="E48" s="539"/>
      <c r="F48" s="539"/>
      <c r="G48" s="539"/>
      <c r="H48" s="539"/>
      <c r="I48" s="539"/>
      <c r="J48" s="232">
        <f t="shared" si="21"/>
        <v>0</v>
      </c>
      <c r="K48" s="236">
        <f>C48*(1+($D$18))</f>
        <v>0</v>
      </c>
      <c r="L48" s="237" t="e">
        <f>K48/$D$17</f>
        <v>#DIV/0!</v>
      </c>
      <c r="M48" s="99">
        <f>J48*K48</f>
        <v>0</v>
      </c>
      <c r="N48" s="104" t="e">
        <f>J48*L48</f>
        <v>#DIV/0!</v>
      </c>
      <c r="O48" s="108">
        <f t="shared" si="22"/>
        <v>0</v>
      </c>
      <c r="P48" s="109" t="e">
        <f t="shared" si="23"/>
        <v>#DIV/0!</v>
      </c>
      <c r="Q48" s="215"/>
      <c r="R48" s="347">
        <f t="shared" si="24"/>
        <v>0</v>
      </c>
      <c r="S48" s="251"/>
    </row>
    <row r="49" spans="1:24" ht="13.5" thickBot="1" x14ac:dyDescent="0.35">
      <c r="A49" s="228"/>
      <c r="B49" s="343"/>
      <c r="C49" s="52"/>
      <c r="D49" s="103"/>
      <c r="E49" s="98"/>
      <c r="F49" s="53"/>
      <c r="G49" s="98"/>
      <c r="H49" s="53"/>
      <c r="I49" s="98"/>
      <c r="J49" s="53"/>
      <c r="K49" s="233"/>
      <c r="L49" s="124"/>
      <c r="M49" s="44"/>
      <c r="N49" s="44"/>
      <c r="O49" s="105"/>
      <c r="P49" s="106"/>
      <c r="Q49" s="215"/>
      <c r="R49" s="348"/>
      <c r="S49" s="251"/>
    </row>
    <row r="50" spans="1:24" s="47" customFormat="1" ht="14" thickTop="1" thickBot="1" x14ac:dyDescent="0.35">
      <c r="A50" s="228"/>
      <c r="B50" s="571" t="s">
        <v>57</v>
      </c>
      <c r="C50" s="572">
        <f>C23+C26+C33+C38+C43</f>
        <v>0</v>
      </c>
      <c r="D50" s="573">
        <f t="shared" ref="D50:O50" si="25">D23+D26+D33+D38+D43</f>
        <v>0</v>
      </c>
      <c r="E50" s="574">
        <f t="shared" si="25"/>
        <v>0</v>
      </c>
      <c r="F50" s="575">
        <f t="shared" si="25"/>
        <v>0</v>
      </c>
      <c r="G50" s="574">
        <f t="shared" si="25"/>
        <v>0</v>
      </c>
      <c r="H50" s="575">
        <f t="shared" si="25"/>
        <v>0</v>
      </c>
      <c r="I50" s="574">
        <f t="shared" si="25"/>
        <v>0</v>
      </c>
      <c r="J50" s="575">
        <f t="shared" si="25"/>
        <v>0</v>
      </c>
      <c r="K50" s="576">
        <f t="shared" si="25"/>
        <v>0</v>
      </c>
      <c r="L50" s="577" t="e">
        <f t="shared" si="25"/>
        <v>#DIV/0!</v>
      </c>
      <c r="M50" s="578">
        <f t="shared" si="25"/>
        <v>0</v>
      </c>
      <c r="N50" s="579" t="e">
        <f t="shared" si="25"/>
        <v>#DIV/0!</v>
      </c>
      <c r="O50" s="580">
        <f t="shared" si="25"/>
        <v>0</v>
      </c>
      <c r="P50" s="581" t="e">
        <f>P23+P26+P33+P38+P43</f>
        <v>#DIV/0!</v>
      </c>
      <c r="Q50" s="215"/>
      <c r="R50" s="582">
        <f>IFERROR(P50/J50,0)</f>
        <v>0</v>
      </c>
      <c r="S50" s="262"/>
    </row>
    <row r="51" spans="1:24" ht="13.5" thickTop="1" x14ac:dyDescent="0.3">
      <c r="A51" s="230"/>
      <c r="B51" s="349"/>
      <c r="C51" s="265"/>
      <c r="D51" s="264"/>
      <c r="E51" s="264"/>
      <c r="F51" s="264"/>
      <c r="G51" s="264"/>
      <c r="H51" s="264"/>
      <c r="I51" s="266"/>
      <c r="J51" s="267"/>
      <c r="K51" s="267"/>
      <c r="L51" s="267"/>
      <c r="M51" s="267"/>
      <c r="N51" s="267"/>
      <c r="O51" s="266"/>
      <c r="P51" s="266"/>
      <c r="Q51" s="268"/>
      <c r="R51" s="350"/>
      <c r="S51" s="262"/>
    </row>
    <row r="52" spans="1:24" x14ac:dyDescent="0.3">
      <c r="A52" s="230"/>
      <c r="B52" s="351"/>
      <c r="C52" s="240"/>
      <c r="D52" s="240"/>
      <c r="E52" s="240"/>
      <c r="F52" s="240"/>
      <c r="G52" s="240"/>
      <c r="H52" s="240"/>
      <c r="I52" s="247"/>
      <c r="J52" s="230"/>
      <c r="K52" s="230"/>
      <c r="L52" s="230"/>
      <c r="M52" s="230"/>
      <c r="N52" s="230"/>
      <c r="O52" s="247"/>
      <c r="P52" s="247"/>
      <c r="Q52" s="247"/>
      <c r="R52" s="352"/>
      <c r="S52" s="262"/>
    </row>
    <row r="53" spans="1:24" ht="19" thickBot="1" x14ac:dyDescent="0.5">
      <c r="A53" s="228"/>
      <c r="B53" s="353" t="s">
        <v>58</v>
      </c>
      <c r="C53" s="182"/>
      <c r="D53" s="182"/>
      <c r="E53" s="182"/>
      <c r="F53" s="183"/>
      <c r="G53" s="183"/>
      <c r="H53" s="161"/>
      <c r="I53" s="223"/>
      <c r="O53" s="216"/>
      <c r="P53" s="216"/>
      <c r="Q53" s="216"/>
      <c r="R53" s="354"/>
      <c r="S53" s="262"/>
    </row>
    <row r="54" spans="1:24" ht="27" thickTop="1" thickBot="1" x14ac:dyDescent="0.35">
      <c r="A54" s="228"/>
      <c r="B54" s="689" t="s">
        <v>59</v>
      </c>
      <c r="C54" s="690"/>
      <c r="D54" s="690"/>
      <c r="E54" s="583" t="s">
        <v>60</v>
      </c>
      <c r="F54" s="584" t="s">
        <v>61</v>
      </c>
      <c r="G54" s="585" t="s">
        <v>62</v>
      </c>
      <c r="H54" s="469"/>
      <c r="I54" s="603" t="s">
        <v>63</v>
      </c>
      <c r="J54" s="604"/>
      <c r="K54" s="604"/>
      <c r="L54" s="604"/>
      <c r="M54" s="604"/>
      <c r="N54" s="604"/>
      <c r="O54" s="604"/>
      <c r="P54" s="604"/>
      <c r="Q54" s="604"/>
      <c r="R54" s="474"/>
      <c r="S54" s="262"/>
    </row>
    <row r="55" spans="1:24" ht="13.5" thickTop="1" x14ac:dyDescent="0.3">
      <c r="A55" s="228"/>
      <c r="B55" s="685" t="s">
        <v>160</v>
      </c>
      <c r="C55" s="688"/>
      <c r="D55" s="688"/>
      <c r="E55" s="540"/>
      <c r="F55" s="114">
        <f>SUM(E55)</f>
        <v>0</v>
      </c>
      <c r="G55" s="115" t="e">
        <f>F55/$D$17</f>
        <v>#DIV/0!</v>
      </c>
      <c r="H55" s="94"/>
      <c r="I55" s="605"/>
      <c r="J55" s="605"/>
      <c r="K55" s="605"/>
      <c r="L55" s="605"/>
      <c r="M55" s="605"/>
      <c r="N55" s="605"/>
      <c r="O55" s="605"/>
      <c r="P55" s="605"/>
      <c r="Q55" s="606"/>
      <c r="R55" s="474"/>
      <c r="S55" s="262"/>
    </row>
    <row r="56" spans="1:24" x14ac:dyDescent="0.3">
      <c r="A56" s="228"/>
      <c r="B56" s="672"/>
      <c r="C56" s="673"/>
      <c r="D56" s="673"/>
      <c r="E56" s="541"/>
      <c r="F56" s="110">
        <f t="shared" ref="F56:F58" si="26">SUM(E56)</f>
        <v>0</v>
      </c>
      <c r="G56" s="111" t="e">
        <f>F56/$D$17</f>
        <v>#DIV/0!</v>
      </c>
      <c r="H56" s="470"/>
      <c r="I56" s="605"/>
      <c r="J56" s="605"/>
      <c r="K56" s="605"/>
      <c r="L56" s="605"/>
      <c r="M56" s="605"/>
      <c r="N56" s="605"/>
      <c r="O56" s="605"/>
      <c r="P56" s="605"/>
      <c r="Q56" s="606"/>
      <c r="R56" s="474"/>
      <c r="S56" s="262"/>
    </row>
    <row r="57" spans="1:24" x14ac:dyDescent="0.3">
      <c r="A57" s="228"/>
      <c r="B57" s="672"/>
      <c r="C57" s="673"/>
      <c r="D57" s="673"/>
      <c r="E57" s="541"/>
      <c r="F57" s="110">
        <f t="shared" si="26"/>
        <v>0</v>
      </c>
      <c r="G57" s="111" t="e">
        <f>F57/$D$17</f>
        <v>#DIV/0!</v>
      </c>
      <c r="H57" s="470"/>
      <c r="I57" s="605"/>
      <c r="J57" s="605"/>
      <c r="K57" s="605"/>
      <c r="L57" s="605"/>
      <c r="M57" s="605"/>
      <c r="N57" s="605"/>
      <c r="O57" s="605"/>
      <c r="P57" s="605"/>
      <c r="Q57" s="606"/>
      <c r="R57" s="474"/>
      <c r="S57" s="262"/>
    </row>
    <row r="58" spans="1:24" ht="13.5" thickBot="1" x14ac:dyDescent="0.35">
      <c r="A58" s="262"/>
      <c r="B58" s="674"/>
      <c r="C58" s="675"/>
      <c r="D58" s="675"/>
      <c r="E58" s="542"/>
      <c r="F58" s="112">
        <f t="shared" si="26"/>
        <v>0</v>
      </c>
      <c r="G58" s="113" t="e">
        <f>F58/$D$17</f>
        <v>#DIV/0!</v>
      </c>
      <c r="H58" s="471"/>
      <c r="I58" s="605"/>
      <c r="J58" s="605"/>
      <c r="K58" s="605"/>
      <c r="L58" s="605"/>
      <c r="M58" s="605"/>
      <c r="N58" s="605"/>
      <c r="O58" s="605"/>
      <c r="P58" s="605"/>
      <c r="Q58" s="606"/>
      <c r="R58" s="474"/>
      <c r="S58" s="262"/>
    </row>
    <row r="59" spans="1:24" ht="14" thickTop="1" thickBot="1" x14ac:dyDescent="0.35">
      <c r="B59" s="356"/>
      <c r="C59" s="271"/>
      <c r="D59" s="271"/>
      <c r="E59" s="272" t="s">
        <v>64</v>
      </c>
      <c r="F59" s="597">
        <f t="shared" ref="F59" si="27">SUM(F55:F58)</f>
        <v>0</v>
      </c>
      <c r="G59" s="598" t="e">
        <f>SUM(G55:G58)</f>
        <v>#DIV/0!</v>
      </c>
      <c r="H59" s="472"/>
      <c r="I59" s="473"/>
      <c r="J59" s="473"/>
      <c r="K59" s="473"/>
      <c r="L59" s="473"/>
      <c r="M59" s="473"/>
      <c r="N59" s="473"/>
      <c r="O59" s="473"/>
      <c r="P59" s="473"/>
      <c r="Q59" s="473"/>
      <c r="R59" s="474"/>
      <c r="S59" s="262"/>
    </row>
    <row r="60" spans="1:24" ht="19" thickTop="1" x14ac:dyDescent="0.45">
      <c r="A60" s="251"/>
      <c r="B60" s="357"/>
      <c r="C60" s="273"/>
      <c r="D60" s="274"/>
      <c r="E60" s="275"/>
      <c r="F60" s="276"/>
      <c r="G60" s="276"/>
      <c r="H60" s="307"/>
      <c r="I60" s="473"/>
      <c r="J60" s="473"/>
      <c r="K60" s="473"/>
      <c r="L60" s="473"/>
      <c r="M60" s="473"/>
      <c r="N60" s="473"/>
      <c r="O60" s="473"/>
      <c r="P60" s="473"/>
      <c r="Q60" s="473"/>
      <c r="R60" s="474"/>
      <c r="S60" s="262"/>
    </row>
    <row r="61" spans="1:24" ht="18.5" x14ac:dyDescent="0.45">
      <c r="A61" s="251"/>
      <c r="B61" s="358" t="s">
        <v>65</v>
      </c>
      <c r="C61" s="278"/>
      <c r="D61" s="241"/>
      <c r="E61" s="279"/>
      <c r="F61" s="280"/>
      <c r="G61" s="280"/>
      <c r="H61" s="281"/>
      <c r="I61" s="319"/>
      <c r="J61" s="319"/>
      <c r="K61" s="319"/>
      <c r="L61" s="319"/>
      <c r="M61" s="319"/>
      <c r="N61" s="319"/>
      <c r="O61" s="319"/>
      <c r="P61" s="319"/>
      <c r="Q61" s="319"/>
      <c r="R61" s="474"/>
      <c r="S61" s="262"/>
      <c r="X61" s="46" t="s">
        <v>66</v>
      </c>
    </row>
    <row r="62" spans="1:24" ht="13.5" thickBot="1" x14ac:dyDescent="0.35">
      <c r="A62" s="251"/>
      <c r="B62" s="359" t="s">
        <v>67</v>
      </c>
      <c r="C62" s="186"/>
      <c r="D62" s="179"/>
      <c r="E62" s="185"/>
      <c r="F62" s="184"/>
      <c r="G62" s="184"/>
      <c r="H62" s="52"/>
      <c r="I62" s="319"/>
      <c r="J62" s="319"/>
      <c r="K62" s="319"/>
      <c r="L62" s="319"/>
      <c r="M62" s="319"/>
      <c r="N62" s="319"/>
      <c r="O62" s="319"/>
      <c r="P62" s="319"/>
      <c r="Q62" s="319"/>
      <c r="R62" s="474"/>
      <c r="S62" s="262"/>
    </row>
    <row r="63" spans="1:24" ht="27" thickTop="1" thickBot="1" x14ac:dyDescent="0.35">
      <c r="A63" s="228"/>
      <c r="B63" s="586" t="s">
        <v>59</v>
      </c>
      <c r="C63" s="587" t="s">
        <v>68</v>
      </c>
      <c r="D63" s="587" t="s">
        <v>69</v>
      </c>
      <c r="E63" s="587" t="s">
        <v>70</v>
      </c>
      <c r="F63" s="588" t="s">
        <v>61</v>
      </c>
      <c r="G63" s="589" t="s">
        <v>62</v>
      </c>
      <c r="H63" s="289"/>
      <c r="I63" s="603" t="s">
        <v>63</v>
      </c>
      <c r="J63" s="604"/>
      <c r="K63" s="604"/>
      <c r="L63" s="604"/>
      <c r="M63" s="604"/>
      <c r="N63" s="604"/>
      <c r="O63" s="604"/>
      <c r="P63" s="604"/>
      <c r="Q63" s="604"/>
      <c r="R63" s="474"/>
      <c r="S63" s="262"/>
    </row>
    <row r="64" spans="1:24" ht="13.5" thickTop="1" x14ac:dyDescent="0.3">
      <c r="A64" s="228"/>
      <c r="B64" s="543"/>
      <c r="C64" s="544"/>
      <c r="D64" s="544"/>
      <c r="E64" s="545"/>
      <c r="F64" s="116">
        <f>SUM(C64*D64*E64)</f>
        <v>0</v>
      </c>
      <c r="G64" s="201" t="e">
        <f>F64/$D$17</f>
        <v>#DIV/0!</v>
      </c>
      <c r="H64" s="288"/>
      <c r="I64" s="605"/>
      <c r="J64" s="605"/>
      <c r="K64" s="605"/>
      <c r="L64" s="605"/>
      <c r="M64" s="605"/>
      <c r="N64" s="605"/>
      <c r="O64" s="605"/>
      <c r="P64" s="605"/>
      <c r="Q64" s="606"/>
      <c r="R64" s="474"/>
      <c r="S64" s="262"/>
    </row>
    <row r="65" spans="1:23" x14ac:dyDescent="0.3">
      <c r="A65" s="228"/>
      <c r="B65" s="546"/>
      <c r="C65" s="547"/>
      <c r="D65" s="547"/>
      <c r="E65" s="548"/>
      <c r="F65" s="117">
        <f t="shared" ref="F65:F68" si="28">SUM(C65*D65*E65)</f>
        <v>0</v>
      </c>
      <c r="G65" s="202" t="e">
        <f>F65/$D$17</f>
        <v>#DIV/0!</v>
      </c>
      <c r="H65" s="288"/>
      <c r="I65" s="605"/>
      <c r="J65" s="605"/>
      <c r="K65" s="605"/>
      <c r="L65" s="605"/>
      <c r="M65" s="605"/>
      <c r="N65" s="605"/>
      <c r="O65" s="605"/>
      <c r="P65" s="605"/>
      <c r="Q65" s="606"/>
      <c r="R65" s="474"/>
      <c r="S65" s="262"/>
    </row>
    <row r="66" spans="1:23" x14ac:dyDescent="0.3">
      <c r="A66" s="228"/>
      <c r="B66" s="546"/>
      <c r="C66" s="547"/>
      <c r="D66" s="547"/>
      <c r="E66" s="548"/>
      <c r="F66" s="117">
        <f t="shared" si="28"/>
        <v>0</v>
      </c>
      <c r="G66" s="202" t="e">
        <f>F66/$D$17</f>
        <v>#DIV/0!</v>
      </c>
      <c r="H66" s="288"/>
      <c r="I66" s="605"/>
      <c r="J66" s="605"/>
      <c r="K66" s="605"/>
      <c r="L66" s="605"/>
      <c r="M66" s="605"/>
      <c r="N66" s="605"/>
      <c r="O66" s="605"/>
      <c r="P66" s="605"/>
      <c r="Q66" s="606"/>
      <c r="R66" s="474"/>
      <c r="S66" s="262"/>
    </row>
    <row r="67" spans="1:23" x14ac:dyDescent="0.3">
      <c r="A67" s="228"/>
      <c r="B67" s="546"/>
      <c r="C67" s="547"/>
      <c r="D67" s="547"/>
      <c r="E67" s="548"/>
      <c r="F67" s="117">
        <f t="shared" si="28"/>
        <v>0</v>
      </c>
      <c r="G67" s="202" t="e">
        <f>F67/$D$17</f>
        <v>#DIV/0!</v>
      </c>
      <c r="H67" s="288"/>
      <c r="I67" s="605"/>
      <c r="J67" s="605"/>
      <c r="K67" s="605"/>
      <c r="L67" s="605"/>
      <c r="M67" s="605"/>
      <c r="N67" s="605"/>
      <c r="O67" s="605"/>
      <c r="P67" s="605"/>
      <c r="Q67" s="606"/>
      <c r="R67" s="474"/>
      <c r="S67" s="262"/>
    </row>
    <row r="68" spans="1:23" ht="13.5" thickBot="1" x14ac:dyDescent="0.35">
      <c r="A68" s="228"/>
      <c r="B68" s="549"/>
      <c r="C68" s="550"/>
      <c r="D68" s="550"/>
      <c r="E68" s="551"/>
      <c r="F68" s="118">
        <f t="shared" si="28"/>
        <v>0</v>
      </c>
      <c r="G68" s="203" t="e">
        <f>F68/$D$17</f>
        <v>#DIV/0!</v>
      </c>
      <c r="H68" s="94"/>
      <c r="I68" s="319"/>
      <c r="J68" s="319"/>
      <c r="K68" s="319"/>
      <c r="L68" s="319"/>
      <c r="M68" s="319"/>
      <c r="N68" s="319"/>
      <c r="O68" s="319"/>
      <c r="P68" s="319"/>
      <c r="Q68" s="319"/>
      <c r="R68" s="474"/>
      <c r="S68" s="262"/>
      <c r="W68" s="46" t="s">
        <v>66</v>
      </c>
    </row>
    <row r="69" spans="1:23" ht="14" thickTop="1" thickBot="1" x14ac:dyDescent="0.35">
      <c r="A69" s="228"/>
      <c r="B69" s="356"/>
      <c r="C69" s="270"/>
      <c r="D69" s="270"/>
      <c r="E69" s="272" t="s">
        <v>71</v>
      </c>
      <c r="F69" s="597">
        <f t="shared" ref="F69" si="29">SUM(F64:F68)</f>
        <v>0</v>
      </c>
      <c r="G69" s="598" t="e">
        <f>SUM(G64:G68)</f>
        <v>#DIV/0!</v>
      </c>
      <c r="H69" s="287"/>
      <c r="I69" s="319"/>
      <c r="J69" s="319"/>
      <c r="K69" s="319"/>
      <c r="L69" s="319"/>
      <c r="M69" s="319"/>
      <c r="N69" s="319"/>
      <c r="O69" s="319"/>
      <c r="P69" s="319"/>
      <c r="Q69" s="319"/>
      <c r="R69" s="474"/>
      <c r="S69" s="262"/>
    </row>
    <row r="70" spans="1:23" ht="13.5" thickTop="1" x14ac:dyDescent="0.3">
      <c r="A70" s="228"/>
      <c r="B70" s="360"/>
      <c r="C70" s="282"/>
      <c r="D70" s="246"/>
      <c r="E70" s="283"/>
      <c r="F70" s="284"/>
      <c r="G70" s="285"/>
      <c r="H70" s="286"/>
      <c r="I70" s="319"/>
      <c r="J70" s="319"/>
      <c r="K70" s="319"/>
      <c r="L70" s="319"/>
      <c r="M70" s="319"/>
      <c r="N70" s="319"/>
      <c r="O70" s="319"/>
      <c r="P70" s="319"/>
      <c r="Q70" s="319"/>
      <c r="R70" s="474"/>
      <c r="S70" s="262"/>
    </row>
    <row r="71" spans="1:23" ht="13.5" thickBot="1" x14ac:dyDescent="0.35">
      <c r="A71" s="228"/>
      <c r="B71" s="361" t="s">
        <v>5</v>
      </c>
      <c r="C71" s="182"/>
      <c r="D71" s="182"/>
      <c r="E71" s="182"/>
      <c r="F71" s="188"/>
      <c r="G71" s="204"/>
      <c r="H71" s="52"/>
      <c r="I71" s="319"/>
      <c r="J71" s="319"/>
      <c r="K71" s="319"/>
      <c r="L71" s="319"/>
      <c r="M71" s="319"/>
      <c r="N71" s="319"/>
      <c r="O71" s="319"/>
      <c r="P71" s="319"/>
      <c r="Q71" s="319"/>
      <c r="R71" s="474"/>
      <c r="S71" s="262"/>
    </row>
    <row r="72" spans="1:23" ht="27" thickTop="1" thickBot="1" x14ac:dyDescent="0.35">
      <c r="A72" s="228"/>
      <c r="B72" s="683" t="s">
        <v>59</v>
      </c>
      <c r="C72" s="684"/>
      <c r="D72" s="590" t="s">
        <v>60</v>
      </c>
      <c r="E72" s="590" t="s">
        <v>72</v>
      </c>
      <c r="F72" s="591" t="s">
        <v>61</v>
      </c>
      <c r="G72" s="592" t="s">
        <v>62</v>
      </c>
      <c r="H72" s="290"/>
      <c r="I72" s="603" t="s">
        <v>63</v>
      </c>
      <c r="J72" s="604"/>
      <c r="K72" s="604"/>
      <c r="L72" s="604"/>
      <c r="M72" s="604"/>
      <c r="N72" s="604"/>
      <c r="O72" s="604"/>
      <c r="P72" s="604"/>
      <c r="Q72" s="604"/>
      <c r="R72" s="474"/>
      <c r="S72" s="262"/>
    </row>
    <row r="73" spans="1:23" ht="13.5" thickTop="1" x14ac:dyDescent="0.3">
      <c r="A73" s="228"/>
      <c r="B73" s="685"/>
      <c r="C73" s="686"/>
      <c r="D73" s="540"/>
      <c r="E73" s="552"/>
      <c r="F73" s="114">
        <f>D73*E73</f>
        <v>0</v>
      </c>
      <c r="G73" s="205" t="e">
        <f>F73/$D$17</f>
        <v>#DIV/0!</v>
      </c>
      <c r="H73" s="288"/>
      <c r="I73" s="605"/>
      <c r="J73" s="605"/>
      <c r="K73" s="605"/>
      <c r="L73" s="605"/>
      <c r="M73" s="605"/>
      <c r="N73" s="605"/>
      <c r="O73" s="605"/>
      <c r="P73" s="605"/>
      <c r="Q73" s="606"/>
      <c r="R73" s="474"/>
      <c r="S73" s="262"/>
    </row>
    <row r="74" spans="1:23" x14ac:dyDescent="0.3">
      <c r="A74" s="228"/>
      <c r="B74" s="672"/>
      <c r="C74" s="687"/>
      <c r="D74" s="541"/>
      <c r="E74" s="553"/>
      <c r="F74" s="110">
        <f t="shared" ref="F74:F76" si="30">D74*E74</f>
        <v>0</v>
      </c>
      <c r="G74" s="206" t="e">
        <f>F74/$D$17</f>
        <v>#DIV/0!</v>
      </c>
      <c r="H74" s="94"/>
      <c r="I74" s="605"/>
      <c r="J74" s="605"/>
      <c r="K74" s="605"/>
      <c r="L74" s="605"/>
      <c r="M74" s="605"/>
      <c r="N74" s="605"/>
      <c r="O74" s="605"/>
      <c r="P74" s="605"/>
      <c r="Q74" s="606"/>
      <c r="R74" s="474"/>
      <c r="S74" s="262"/>
    </row>
    <row r="75" spans="1:23" x14ac:dyDescent="0.3">
      <c r="A75" s="228"/>
      <c r="B75" s="672"/>
      <c r="C75" s="687"/>
      <c r="D75" s="541"/>
      <c r="E75" s="553"/>
      <c r="F75" s="110">
        <f t="shared" si="30"/>
        <v>0</v>
      </c>
      <c r="G75" s="206" t="e">
        <f>F75/$D$17</f>
        <v>#DIV/0!</v>
      </c>
      <c r="H75" s="291"/>
      <c r="I75" s="605"/>
      <c r="J75" s="605"/>
      <c r="K75" s="605"/>
      <c r="L75" s="605"/>
      <c r="M75" s="605"/>
      <c r="N75" s="605"/>
      <c r="O75" s="605"/>
      <c r="P75" s="605"/>
      <c r="Q75" s="606"/>
      <c r="R75" s="474"/>
      <c r="S75" s="262"/>
    </row>
    <row r="76" spans="1:23" ht="13.5" thickBot="1" x14ac:dyDescent="0.35">
      <c r="A76" s="228"/>
      <c r="B76" s="674"/>
      <c r="C76" s="675"/>
      <c r="D76" s="554"/>
      <c r="E76" s="555"/>
      <c r="F76" s="120">
        <f t="shared" si="30"/>
        <v>0</v>
      </c>
      <c r="G76" s="207" t="e">
        <f>F76/$D$17</f>
        <v>#DIV/0!</v>
      </c>
      <c r="H76" s="291"/>
      <c r="I76" s="605"/>
      <c r="J76" s="605"/>
      <c r="K76" s="605"/>
      <c r="L76" s="605"/>
      <c r="M76" s="605"/>
      <c r="N76" s="605"/>
      <c r="O76" s="605"/>
      <c r="P76" s="605"/>
      <c r="Q76" s="606"/>
      <c r="R76" s="474"/>
      <c r="S76" s="262"/>
    </row>
    <row r="77" spans="1:23" ht="14" thickTop="1" thickBot="1" x14ac:dyDescent="0.35">
      <c r="A77" s="228"/>
      <c r="B77" s="356"/>
      <c r="C77" s="270"/>
      <c r="D77" s="270"/>
      <c r="E77" s="45" t="s">
        <v>73</v>
      </c>
      <c r="F77" s="597">
        <f t="shared" ref="F77" si="31">SUM(F73:F76)</f>
        <v>0</v>
      </c>
      <c r="G77" s="598" t="e">
        <f>SUM(G73:G76)</f>
        <v>#DIV/0!</v>
      </c>
      <c r="H77" s="292"/>
      <c r="I77" s="319"/>
      <c r="J77" s="319"/>
      <c r="K77" s="319"/>
      <c r="L77" s="319"/>
      <c r="M77" s="319"/>
      <c r="N77" s="319"/>
      <c r="O77" s="319"/>
      <c r="P77" s="319"/>
      <c r="Q77" s="319"/>
      <c r="R77" s="474"/>
      <c r="S77" s="262"/>
    </row>
    <row r="78" spans="1:23" ht="13.5" thickTop="1" x14ac:dyDescent="0.3">
      <c r="A78" s="228"/>
      <c r="B78" s="338"/>
      <c r="C78" s="254"/>
      <c r="D78" s="240"/>
      <c r="E78" s="295"/>
      <c r="F78" s="284"/>
      <c r="G78" s="297"/>
      <c r="H78" s="52"/>
      <c r="I78" s="319"/>
      <c r="J78" s="319"/>
      <c r="K78" s="319"/>
      <c r="L78" s="319"/>
      <c r="M78" s="319"/>
      <c r="N78" s="319"/>
      <c r="O78" s="319"/>
      <c r="P78" s="319"/>
      <c r="Q78" s="319"/>
      <c r="R78" s="474"/>
      <c r="S78" s="262"/>
    </row>
    <row r="79" spans="1:23" ht="13.5" thickBot="1" x14ac:dyDescent="0.35">
      <c r="A79" s="228"/>
      <c r="B79" s="362" t="s">
        <v>74</v>
      </c>
      <c r="C79" s="190"/>
      <c r="D79" s="190"/>
      <c r="E79" s="296"/>
      <c r="F79" s="189"/>
      <c r="G79" s="204"/>
      <c r="H79" s="293"/>
      <c r="I79" s="319"/>
      <c r="J79" s="319"/>
      <c r="K79" s="319"/>
      <c r="L79" s="319"/>
      <c r="M79" s="319"/>
      <c r="N79" s="319"/>
      <c r="O79" s="319"/>
      <c r="P79" s="319"/>
      <c r="Q79" s="319"/>
      <c r="R79" s="474"/>
      <c r="S79" s="262"/>
    </row>
    <row r="80" spans="1:23" ht="27" thickTop="1" thickBot="1" x14ac:dyDescent="0.35">
      <c r="A80" s="228"/>
      <c r="B80" s="678" t="s">
        <v>59</v>
      </c>
      <c r="C80" s="679"/>
      <c r="D80" s="679"/>
      <c r="E80" s="593" t="s">
        <v>60</v>
      </c>
      <c r="F80" s="594" t="s">
        <v>61</v>
      </c>
      <c r="G80" s="595" t="s">
        <v>62</v>
      </c>
      <c r="H80" s="289"/>
      <c r="I80" s="319"/>
      <c r="J80" s="319"/>
      <c r="K80" s="319"/>
      <c r="L80" s="319"/>
      <c r="M80" s="319"/>
      <c r="N80" s="319"/>
      <c r="O80" s="319"/>
      <c r="P80" s="319"/>
      <c r="Q80" s="319"/>
      <c r="R80" s="474"/>
      <c r="S80" s="262"/>
    </row>
    <row r="81" spans="1:19" ht="13.5" thickTop="1" x14ac:dyDescent="0.3">
      <c r="A81" s="228"/>
      <c r="B81" s="363"/>
      <c r="C81" s="300"/>
      <c r="D81" s="300"/>
      <c r="E81" s="191"/>
      <c r="F81" s="191"/>
      <c r="G81" s="298"/>
      <c r="H81" s="294"/>
      <c r="I81" s="319"/>
      <c r="J81" s="319"/>
      <c r="K81" s="319"/>
      <c r="L81" s="319"/>
      <c r="M81" s="319"/>
      <c r="N81" s="319"/>
      <c r="O81" s="319"/>
      <c r="P81" s="319"/>
      <c r="Q81" s="319"/>
      <c r="R81" s="474"/>
      <c r="S81" s="262"/>
    </row>
    <row r="82" spans="1:19" x14ac:dyDescent="0.3">
      <c r="A82" s="228"/>
      <c r="B82" s="364" t="s">
        <v>75</v>
      </c>
      <c r="C82" s="192"/>
      <c r="D82" s="192"/>
      <c r="E82" s="299"/>
      <c r="F82" s="299"/>
      <c r="G82" s="208"/>
      <c r="H82" s="294"/>
      <c r="I82" s="319"/>
      <c r="J82" s="319"/>
      <c r="K82" s="319"/>
      <c r="L82" s="319"/>
      <c r="M82" s="319"/>
      <c r="N82" s="319"/>
      <c r="O82" s="319"/>
      <c r="P82" s="319"/>
      <c r="Q82" s="319"/>
      <c r="R82" s="474"/>
      <c r="S82" s="262"/>
    </row>
    <row r="83" spans="1:19" x14ac:dyDescent="0.3">
      <c r="A83" s="228"/>
      <c r="B83" s="685"/>
      <c r="C83" s="688"/>
      <c r="D83" s="688"/>
      <c r="E83" s="540"/>
      <c r="F83" s="114">
        <f t="shared" ref="F83:F86" si="32">SUM(E83)</f>
        <v>0</v>
      </c>
      <c r="G83" s="205" t="e">
        <f>F83/$D$17</f>
        <v>#DIV/0!</v>
      </c>
      <c r="H83" s="294"/>
      <c r="I83" s="603" t="s">
        <v>63</v>
      </c>
      <c r="J83" s="604"/>
      <c r="K83" s="604"/>
      <c r="L83" s="604"/>
      <c r="M83" s="604"/>
      <c r="N83" s="604"/>
      <c r="O83" s="604"/>
      <c r="P83" s="604"/>
      <c r="Q83" s="604"/>
      <c r="R83" s="474"/>
      <c r="S83" s="262"/>
    </row>
    <row r="84" spans="1:19" x14ac:dyDescent="0.3">
      <c r="A84" s="228"/>
      <c r="B84" s="672"/>
      <c r="C84" s="673"/>
      <c r="D84" s="673"/>
      <c r="E84" s="541"/>
      <c r="F84" s="110">
        <f t="shared" si="32"/>
        <v>0</v>
      </c>
      <c r="G84" s="206" t="e">
        <f>F84/$D$17</f>
        <v>#DIV/0!</v>
      </c>
      <c r="H84" s="294"/>
      <c r="I84" s="605"/>
      <c r="J84" s="605"/>
      <c r="K84" s="605"/>
      <c r="L84" s="605"/>
      <c r="M84" s="605"/>
      <c r="N84" s="605"/>
      <c r="O84" s="605"/>
      <c r="P84" s="605"/>
      <c r="Q84" s="606"/>
      <c r="R84" s="474"/>
      <c r="S84" s="262"/>
    </row>
    <row r="85" spans="1:19" x14ac:dyDescent="0.3">
      <c r="A85" s="228"/>
      <c r="B85" s="672"/>
      <c r="C85" s="673"/>
      <c r="D85" s="673"/>
      <c r="E85" s="541"/>
      <c r="F85" s="110">
        <f t="shared" si="32"/>
        <v>0</v>
      </c>
      <c r="G85" s="206" t="e">
        <f>F85/$D$17</f>
        <v>#DIV/0!</v>
      </c>
      <c r="H85" s="294"/>
      <c r="I85" s="605"/>
      <c r="J85" s="605"/>
      <c r="K85" s="605"/>
      <c r="L85" s="605"/>
      <c r="M85" s="605"/>
      <c r="N85" s="605"/>
      <c r="O85" s="605"/>
      <c r="P85" s="605"/>
      <c r="Q85" s="606"/>
      <c r="R85" s="474"/>
      <c r="S85" s="262"/>
    </row>
    <row r="86" spans="1:19" ht="13.5" thickBot="1" x14ac:dyDescent="0.35">
      <c r="A86" s="228"/>
      <c r="B86" s="676"/>
      <c r="C86" s="677"/>
      <c r="D86" s="677"/>
      <c r="E86" s="556"/>
      <c r="F86" s="119">
        <f t="shared" si="32"/>
        <v>0</v>
      </c>
      <c r="G86" s="209" t="e">
        <f>F86/$D$17</f>
        <v>#DIV/0!</v>
      </c>
      <c r="H86" s="294"/>
      <c r="I86" s="605"/>
      <c r="J86" s="605"/>
      <c r="K86" s="605"/>
      <c r="L86" s="605"/>
      <c r="M86" s="605"/>
      <c r="N86" s="605"/>
      <c r="O86" s="605"/>
      <c r="P86" s="605"/>
      <c r="Q86" s="606"/>
      <c r="R86" s="474"/>
      <c r="S86" s="262"/>
    </row>
    <row r="87" spans="1:19" ht="14" thickTop="1" thickBot="1" x14ac:dyDescent="0.35">
      <c r="A87" s="228"/>
      <c r="B87" s="365"/>
      <c r="C87" s="301"/>
      <c r="D87" s="195"/>
      <c r="E87" s="121" t="s">
        <v>76</v>
      </c>
      <c r="F87" s="597">
        <f t="shared" ref="F87" si="33">SUM(F83:F86)</f>
        <v>0</v>
      </c>
      <c r="G87" s="598" t="e">
        <f>SUM(G83:G86)</f>
        <v>#DIV/0!</v>
      </c>
      <c r="H87" s="294"/>
      <c r="I87" s="605"/>
      <c r="J87" s="605"/>
      <c r="K87" s="605"/>
      <c r="L87" s="605"/>
      <c r="M87" s="605"/>
      <c r="N87" s="605"/>
      <c r="O87" s="605"/>
      <c r="P87" s="605"/>
      <c r="Q87" s="606"/>
      <c r="R87" s="474"/>
      <c r="S87" s="262"/>
    </row>
    <row r="88" spans="1:19" ht="13.5" thickTop="1" x14ac:dyDescent="0.3">
      <c r="A88" s="228"/>
      <c r="B88" s="366" t="s">
        <v>77</v>
      </c>
      <c r="C88" s="193"/>
      <c r="D88" s="302"/>
      <c r="E88" s="302"/>
      <c r="F88" s="194"/>
      <c r="G88" s="204"/>
      <c r="H88" s="294"/>
      <c r="I88" s="319"/>
      <c r="J88" s="319"/>
      <c r="K88" s="319"/>
      <c r="L88" s="319"/>
      <c r="M88" s="319"/>
      <c r="N88" s="319"/>
      <c r="O88" s="319"/>
      <c r="P88" s="319"/>
      <c r="Q88" s="319"/>
      <c r="R88" s="474"/>
      <c r="S88" s="262"/>
    </row>
    <row r="89" spans="1:19" x14ac:dyDescent="0.3">
      <c r="A89" s="228"/>
      <c r="B89" s="672"/>
      <c r="C89" s="673"/>
      <c r="D89" s="673"/>
      <c r="E89" s="541"/>
      <c r="F89" s="110">
        <f t="shared" ref="F89:F92" si="34">SUM(E89)</f>
        <v>0</v>
      </c>
      <c r="G89" s="206" t="e">
        <f>F89/$D$17</f>
        <v>#DIV/0!</v>
      </c>
      <c r="H89" s="294"/>
      <c r="I89" s="603" t="s">
        <v>63</v>
      </c>
      <c r="J89" s="604"/>
      <c r="K89" s="604"/>
      <c r="L89" s="604"/>
      <c r="M89" s="604"/>
      <c r="N89" s="604"/>
      <c r="O89" s="604"/>
      <c r="P89" s="604"/>
      <c r="Q89" s="604"/>
      <c r="R89" s="474"/>
      <c r="S89" s="262"/>
    </row>
    <row r="90" spans="1:19" x14ac:dyDescent="0.3">
      <c r="A90" s="228"/>
      <c r="B90" s="672"/>
      <c r="C90" s="673"/>
      <c r="D90" s="673"/>
      <c r="E90" s="541"/>
      <c r="F90" s="110">
        <f t="shared" si="34"/>
        <v>0</v>
      </c>
      <c r="G90" s="206" t="e">
        <f>F90/$D$17</f>
        <v>#DIV/0!</v>
      </c>
      <c r="H90" s="294"/>
      <c r="I90" s="605"/>
      <c r="J90" s="605"/>
      <c r="K90" s="605"/>
      <c r="L90" s="605"/>
      <c r="M90" s="605"/>
      <c r="N90" s="605"/>
      <c r="O90" s="605"/>
      <c r="P90" s="605"/>
      <c r="Q90" s="606"/>
      <c r="R90" s="474"/>
      <c r="S90" s="262"/>
    </row>
    <row r="91" spans="1:19" x14ac:dyDescent="0.3">
      <c r="A91" s="228"/>
      <c r="B91" s="672"/>
      <c r="C91" s="673"/>
      <c r="D91" s="673"/>
      <c r="E91" s="541"/>
      <c r="F91" s="110">
        <f t="shared" si="34"/>
        <v>0</v>
      </c>
      <c r="G91" s="206" t="e">
        <f>F91/$D$17</f>
        <v>#DIV/0!</v>
      </c>
      <c r="H91" s="294"/>
      <c r="I91" s="605"/>
      <c r="J91" s="605"/>
      <c r="K91" s="605"/>
      <c r="L91" s="605"/>
      <c r="M91" s="605"/>
      <c r="N91" s="605"/>
      <c r="O91" s="605"/>
      <c r="P91" s="605"/>
      <c r="Q91" s="606"/>
      <c r="R91" s="474"/>
      <c r="S91" s="262"/>
    </row>
    <row r="92" spans="1:19" ht="13.5" thickBot="1" x14ac:dyDescent="0.35">
      <c r="A92" s="228"/>
      <c r="B92" s="676"/>
      <c r="C92" s="677"/>
      <c r="D92" s="677"/>
      <c r="E92" s="557"/>
      <c r="F92" s="119">
        <f t="shared" si="34"/>
        <v>0</v>
      </c>
      <c r="G92" s="209" t="e">
        <f>F92/$D$17</f>
        <v>#DIV/0!</v>
      </c>
      <c r="H92" s="294"/>
      <c r="I92" s="605"/>
      <c r="J92" s="605"/>
      <c r="K92" s="605"/>
      <c r="L92" s="605"/>
      <c r="M92" s="605"/>
      <c r="N92" s="605"/>
      <c r="O92" s="605"/>
      <c r="P92" s="605"/>
      <c r="Q92" s="606"/>
      <c r="R92" s="474"/>
      <c r="S92" s="262"/>
    </row>
    <row r="93" spans="1:19" ht="14" thickTop="1" thickBot="1" x14ac:dyDescent="0.35">
      <c r="A93" s="228"/>
      <c r="B93" s="365"/>
      <c r="C93" s="301"/>
      <c r="D93" s="195"/>
      <c r="E93" s="303" t="s">
        <v>78</v>
      </c>
      <c r="F93" s="597">
        <f t="shared" ref="F93" si="35">SUM(F89:F92)</f>
        <v>0</v>
      </c>
      <c r="G93" s="598" t="e">
        <f>SUM(G89:G92)</f>
        <v>#DIV/0!</v>
      </c>
      <c r="H93" s="294"/>
      <c r="I93" s="605"/>
      <c r="J93" s="605"/>
      <c r="K93" s="605"/>
      <c r="L93" s="605"/>
      <c r="M93" s="605"/>
      <c r="N93" s="605"/>
      <c r="O93" s="605"/>
      <c r="P93" s="605"/>
      <c r="Q93" s="606"/>
      <c r="R93" s="474"/>
      <c r="S93" s="262"/>
    </row>
    <row r="94" spans="1:19" ht="13.5" thickTop="1" x14ac:dyDescent="0.3">
      <c r="A94" s="228"/>
      <c r="B94" s="366" t="s">
        <v>79</v>
      </c>
      <c r="C94" s="196"/>
      <c r="D94" s="302"/>
      <c r="E94" s="196"/>
      <c r="F94" s="194"/>
      <c r="G94" s="204"/>
      <c r="H94" s="294"/>
      <c r="I94" s="319"/>
      <c r="J94" s="319"/>
      <c r="K94" s="319"/>
      <c r="L94" s="319"/>
      <c r="M94" s="319"/>
      <c r="N94" s="319"/>
      <c r="O94" s="319"/>
      <c r="P94" s="319"/>
      <c r="Q94" s="319"/>
      <c r="R94" s="474"/>
      <c r="S94" s="262"/>
    </row>
    <row r="95" spans="1:19" x14ac:dyDescent="0.3">
      <c r="A95" s="228"/>
      <c r="B95" s="672" t="s">
        <v>162</v>
      </c>
      <c r="C95" s="673"/>
      <c r="D95" s="673"/>
      <c r="E95" s="541"/>
      <c r="F95" s="110">
        <f t="shared" ref="F95:F100" si="36">SUM(E95)</f>
        <v>0</v>
      </c>
      <c r="G95" s="206" t="e">
        <f>F95/$D$17</f>
        <v>#DIV/0!</v>
      </c>
      <c r="H95" s="294"/>
      <c r="I95" s="603" t="s">
        <v>63</v>
      </c>
      <c r="J95" s="604"/>
      <c r="K95" s="604"/>
      <c r="L95" s="604"/>
      <c r="M95" s="604"/>
      <c r="N95" s="604"/>
      <c r="O95" s="604"/>
      <c r="P95" s="604"/>
      <c r="Q95" s="604"/>
      <c r="R95" s="474"/>
      <c r="S95" s="262"/>
    </row>
    <row r="96" spans="1:19" x14ac:dyDescent="0.3">
      <c r="A96" s="228"/>
      <c r="B96" s="672" t="s">
        <v>80</v>
      </c>
      <c r="C96" s="673"/>
      <c r="D96" s="673"/>
      <c r="E96" s="541"/>
      <c r="F96" s="110">
        <f t="shared" si="36"/>
        <v>0</v>
      </c>
      <c r="G96" s="206" t="e">
        <f>F96/$D$17</f>
        <v>#DIV/0!</v>
      </c>
      <c r="H96" s="294"/>
      <c r="I96" s="605"/>
      <c r="J96" s="605"/>
      <c r="K96" s="605"/>
      <c r="L96" s="605"/>
      <c r="M96" s="605"/>
      <c r="N96" s="605"/>
      <c r="O96" s="605"/>
      <c r="P96" s="605"/>
      <c r="Q96" s="606"/>
      <c r="R96" s="474"/>
      <c r="S96" s="262"/>
    </row>
    <row r="97" spans="1:19" x14ac:dyDescent="0.3">
      <c r="A97" s="228"/>
      <c r="B97" s="672"/>
      <c r="C97" s="673"/>
      <c r="D97" s="673"/>
      <c r="E97" s="541"/>
      <c r="F97" s="110">
        <f t="shared" ref="F97:F98" si="37">SUM(E97)</f>
        <v>0</v>
      </c>
      <c r="G97" s="206" t="e">
        <f t="shared" ref="G97:G98" si="38">F97/$D$17</f>
        <v>#DIV/0!</v>
      </c>
      <c r="H97" s="294"/>
      <c r="I97" s="605"/>
      <c r="J97" s="605"/>
      <c r="K97" s="605"/>
      <c r="L97" s="605"/>
      <c r="M97" s="605"/>
      <c r="N97" s="605"/>
      <c r="O97" s="605"/>
      <c r="P97" s="605"/>
      <c r="Q97" s="606"/>
      <c r="R97" s="474"/>
      <c r="S97" s="262"/>
    </row>
    <row r="98" spans="1:19" x14ac:dyDescent="0.3">
      <c r="A98" s="228"/>
      <c r="B98" s="672"/>
      <c r="C98" s="673"/>
      <c r="D98" s="673"/>
      <c r="E98" s="541"/>
      <c r="F98" s="110">
        <f t="shared" si="37"/>
        <v>0</v>
      </c>
      <c r="G98" s="206" t="e">
        <f t="shared" si="38"/>
        <v>#DIV/0!</v>
      </c>
      <c r="H98" s="294"/>
      <c r="I98" s="605"/>
      <c r="J98" s="605"/>
      <c r="K98" s="605"/>
      <c r="L98" s="605"/>
      <c r="M98" s="605"/>
      <c r="N98" s="605"/>
      <c r="O98" s="605"/>
      <c r="P98" s="605"/>
      <c r="Q98" s="606"/>
      <c r="R98" s="474"/>
      <c r="S98" s="262"/>
    </row>
    <row r="99" spans="1:19" x14ac:dyDescent="0.3">
      <c r="A99" s="228"/>
      <c r="B99" s="672"/>
      <c r="C99" s="673"/>
      <c r="D99" s="673"/>
      <c r="E99" s="541"/>
      <c r="F99" s="110">
        <f t="shared" si="36"/>
        <v>0</v>
      </c>
      <c r="G99" s="206" t="e">
        <f>F99/$D$17</f>
        <v>#DIV/0!</v>
      </c>
      <c r="H99" s="294"/>
      <c r="I99" s="605"/>
      <c r="J99" s="605"/>
      <c r="K99" s="605"/>
      <c r="L99" s="605"/>
      <c r="M99" s="605"/>
      <c r="N99" s="605"/>
      <c r="O99" s="605"/>
      <c r="P99" s="605"/>
      <c r="Q99" s="606"/>
      <c r="R99" s="474"/>
      <c r="S99" s="262"/>
    </row>
    <row r="100" spans="1:19" ht="13.5" thickBot="1" x14ac:dyDescent="0.35">
      <c r="A100" s="228"/>
      <c r="B100" s="676"/>
      <c r="C100" s="677"/>
      <c r="D100" s="677"/>
      <c r="E100" s="557"/>
      <c r="F100" s="112">
        <f t="shared" si="36"/>
        <v>0</v>
      </c>
      <c r="G100" s="210" t="e">
        <f>F100/$D$17</f>
        <v>#DIV/0!</v>
      </c>
      <c r="H100" s="294"/>
      <c r="I100" s="319"/>
      <c r="J100" s="319"/>
      <c r="K100" s="319"/>
      <c r="L100" s="319"/>
      <c r="M100" s="319"/>
      <c r="N100" s="319"/>
      <c r="O100" s="319"/>
      <c r="P100" s="319"/>
      <c r="Q100" s="319"/>
      <c r="R100" s="474"/>
      <c r="S100" s="262"/>
    </row>
    <row r="101" spans="1:19" ht="14" thickTop="1" thickBot="1" x14ac:dyDescent="0.35">
      <c r="A101" s="228"/>
      <c r="B101" s="367"/>
      <c r="C101" s="195"/>
      <c r="D101" s="195"/>
      <c r="E101" s="303" t="s">
        <v>81</v>
      </c>
      <c r="F101" s="597">
        <f>SUM(F95:F100)</f>
        <v>0</v>
      </c>
      <c r="G101" s="598" t="e">
        <f>SUM(G95:G100)</f>
        <v>#DIV/0!</v>
      </c>
      <c r="H101" s="294"/>
      <c r="I101" s="319"/>
      <c r="J101" s="319"/>
      <c r="K101" s="319"/>
      <c r="L101" s="319"/>
      <c r="M101" s="319"/>
      <c r="N101" s="319"/>
      <c r="O101" s="319"/>
      <c r="P101" s="319"/>
      <c r="Q101" s="319"/>
      <c r="R101" s="474"/>
      <c r="S101" s="262"/>
    </row>
    <row r="102" spans="1:19" ht="14" thickTop="1" thickBot="1" x14ac:dyDescent="0.35">
      <c r="A102" s="228"/>
      <c r="B102" s="368"/>
      <c r="C102" s="307"/>
      <c r="D102" s="305"/>
      <c r="E102" s="181"/>
      <c r="F102" s="200"/>
      <c r="G102" s="139"/>
      <c r="H102" s="294"/>
      <c r="I102" s="319"/>
      <c r="J102" s="319"/>
      <c r="K102" s="319"/>
      <c r="L102" s="319"/>
      <c r="M102" s="319"/>
      <c r="N102" s="319"/>
      <c r="O102" s="319"/>
      <c r="P102" s="319"/>
      <c r="Q102" s="319"/>
      <c r="R102" s="474"/>
      <c r="S102" s="262"/>
    </row>
    <row r="103" spans="1:19" ht="14" thickTop="1" thickBot="1" x14ac:dyDescent="0.35">
      <c r="A103" s="228"/>
      <c r="B103" s="369"/>
      <c r="C103" s="213"/>
      <c r="D103" s="306"/>
      <c r="E103" s="304" t="s">
        <v>82</v>
      </c>
      <c r="F103" s="601">
        <f>F87+F93+F101</f>
        <v>0</v>
      </c>
      <c r="G103" s="602" t="e">
        <f>G87+G93+G101</f>
        <v>#DIV/0!</v>
      </c>
      <c r="H103" s="294"/>
      <c r="I103" s="319"/>
      <c r="J103" s="319"/>
      <c r="K103" s="319"/>
      <c r="L103" s="319"/>
      <c r="M103" s="319"/>
      <c r="N103" s="319"/>
      <c r="O103" s="319"/>
      <c r="P103" s="319"/>
      <c r="Q103" s="319"/>
      <c r="R103" s="474"/>
      <c r="S103" s="262"/>
    </row>
    <row r="104" spans="1:19" ht="14" thickTop="1" thickBot="1" x14ac:dyDescent="0.35">
      <c r="A104" s="262"/>
      <c r="B104" s="370"/>
      <c r="C104" s="214"/>
      <c r="D104" s="214"/>
      <c r="E104" s="198"/>
      <c r="F104" s="189"/>
      <c r="G104" s="211"/>
      <c r="H104" s="294"/>
      <c r="I104" s="319"/>
      <c r="J104" s="319"/>
      <c r="K104" s="319"/>
      <c r="L104" s="319"/>
      <c r="M104" s="319"/>
      <c r="N104" s="319"/>
      <c r="O104" s="319"/>
      <c r="P104" s="319"/>
      <c r="Q104" s="319"/>
      <c r="R104" s="355"/>
      <c r="S104" s="262"/>
    </row>
    <row r="105" spans="1:19" ht="14" thickTop="1" thickBot="1" x14ac:dyDescent="0.35">
      <c r="B105" s="157"/>
      <c r="C105" s="161"/>
      <c r="D105" s="264"/>
      <c r="E105" s="45" t="s">
        <v>83</v>
      </c>
      <c r="F105" s="599">
        <f>F69+F77+F103</f>
        <v>0</v>
      </c>
      <c r="G105" s="600" t="e">
        <f>G69+G77+G103</f>
        <v>#DIV/0!</v>
      </c>
      <c r="H105" s="294"/>
      <c r="I105" s="319"/>
      <c r="J105" s="319"/>
      <c r="K105" s="319"/>
      <c r="L105" s="319"/>
      <c r="M105" s="319"/>
      <c r="N105" s="319"/>
      <c r="O105" s="319"/>
      <c r="P105" s="319"/>
      <c r="Q105" s="319"/>
      <c r="R105" s="355"/>
      <c r="S105" s="262"/>
    </row>
    <row r="106" spans="1:19" ht="13.5" thickTop="1" x14ac:dyDescent="0.3">
      <c r="A106" s="251"/>
      <c r="B106" s="371"/>
      <c r="C106" s="240"/>
      <c r="D106" s="240"/>
      <c r="E106" s="295"/>
      <c r="F106" s="284"/>
      <c r="G106" s="284"/>
      <c r="H106" s="52"/>
      <c r="I106" s="319"/>
      <c r="J106" s="319"/>
      <c r="K106" s="319"/>
      <c r="L106" s="319"/>
      <c r="M106" s="319"/>
      <c r="N106" s="319"/>
      <c r="O106" s="319"/>
      <c r="P106" s="319"/>
      <c r="Q106" s="319"/>
      <c r="R106" s="355"/>
      <c r="S106" s="262"/>
    </row>
    <row r="107" spans="1:19" ht="13.5" thickBot="1" x14ac:dyDescent="0.35">
      <c r="A107" s="317"/>
      <c r="B107" s="372" t="s">
        <v>84</v>
      </c>
      <c r="C107" s="197"/>
      <c r="D107" s="197"/>
      <c r="E107" s="296"/>
      <c r="F107" s="199"/>
      <c r="G107" s="199"/>
      <c r="H107" s="277"/>
      <c r="I107" s="319"/>
      <c r="J107" s="319"/>
      <c r="K107" s="319"/>
      <c r="L107" s="319"/>
      <c r="M107" s="319"/>
      <c r="N107" s="319"/>
      <c r="O107" s="319"/>
      <c r="P107" s="319"/>
      <c r="Q107" s="319"/>
      <c r="R107" s="355"/>
      <c r="S107" s="262"/>
    </row>
    <row r="108" spans="1:19" ht="27" thickTop="1" thickBot="1" x14ac:dyDescent="0.35">
      <c r="A108" s="228"/>
      <c r="B108" s="678" t="s">
        <v>59</v>
      </c>
      <c r="C108" s="679"/>
      <c r="D108" s="679"/>
      <c r="E108" s="593" t="s">
        <v>60</v>
      </c>
      <c r="F108" s="594" t="s">
        <v>61</v>
      </c>
      <c r="G108" s="596" t="s">
        <v>62</v>
      </c>
      <c r="H108" s="294"/>
      <c r="I108" s="603" t="s">
        <v>63</v>
      </c>
      <c r="J108" s="604"/>
      <c r="K108" s="604"/>
      <c r="L108" s="604"/>
      <c r="M108" s="604"/>
      <c r="N108" s="604"/>
      <c r="O108" s="604"/>
      <c r="P108" s="604"/>
      <c r="Q108" s="604"/>
      <c r="R108" s="355"/>
      <c r="S108" s="262"/>
    </row>
    <row r="109" spans="1:19" ht="13.5" thickTop="1" x14ac:dyDescent="0.3">
      <c r="A109" s="228"/>
      <c r="B109" s="672"/>
      <c r="C109" s="673"/>
      <c r="D109" s="673"/>
      <c r="E109" s="541"/>
      <c r="F109" s="110">
        <f>SUM(E109)</f>
        <v>0</v>
      </c>
      <c r="G109" s="111" t="e">
        <f t="shared" ref="G109:G114" si="39">F109/$D$17</f>
        <v>#DIV/0!</v>
      </c>
      <c r="H109" s="294"/>
      <c r="I109" s="605"/>
      <c r="J109" s="605"/>
      <c r="K109" s="605"/>
      <c r="L109" s="605"/>
      <c r="M109" s="605"/>
      <c r="N109" s="605"/>
      <c r="O109" s="605"/>
      <c r="P109" s="605"/>
      <c r="Q109" s="606"/>
      <c r="R109" s="355"/>
      <c r="S109" s="262"/>
    </row>
    <row r="110" spans="1:19" x14ac:dyDescent="0.3">
      <c r="A110" s="228"/>
      <c r="B110" s="672"/>
      <c r="C110" s="673"/>
      <c r="D110" s="673"/>
      <c r="E110" s="541"/>
      <c r="F110" s="110">
        <f t="shared" ref="F110:F111" si="40">SUM(E110)</f>
        <v>0</v>
      </c>
      <c r="G110" s="111" t="e">
        <f t="shared" si="39"/>
        <v>#DIV/0!</v>
      </c>
      <c r="H110" s="294"/>
      <c r="I110" s="605"/>
      <c r="J110" s="605"/>
      <c r="K110" s="605"/>
      <c r="L110" s="605"/>
      <c r="M110" s="605"/>
      <c r="N110" s="605"/>
      <c r="O110" s="605"/>
      <c r="P110" s="605"/>
      <c r="Q110" s="606"/>
      <c r="R110" s="355"/>
      <c r="S110" s="262"/>
    </row>
    <row r="111" spans="1:19" x14ac:dyDescent="0.3">
      <c r="A111" s="228"/>
      <c r="B111" s="672"/>
      <c r="C111" s="673"/>
      <c r="D111" s="673"/>
      <c r="E111" s="541"/>
      <c r="F111" s="110">
        <f t="shared" si="40"/>
        <v>0</v>
      </c>
      <c r="G111" s="111" t="e">
        <f t="shared" si="39"/>
        <v>#DIV/0!</v>
      </c>
      <c r="H111" s="294"/>
      <c r="I111" s="605"/>
      <c r="J111" s="605"/>
      <c r="K111" s="605"/>
      <c r="L111" s="605"/>
      <c r="M111" s="605"/>
      <c r="N111" s="605"/>
      <c r="O111" s="605"/>
      <c r="P111" s="605"/>
      <c r="Q111" s="606"/>
      <c r="R111" s="355"/>
      <c r="S111" s="262"/>
    </row>
    <row r="112" spans="1:19" x14ac:dyDescent="0.3">
      <c r="A112" s="228"/>
      <c r="B112" s="672"/>
      <c r="C112" s="673"/>
      <c r="D112" s="673"/>
      <c r="E112" s="541"/>
      <c r="F112" s="110">
        <f t="shared" ref="F112:F114" si="41">SUM(E112)</f>
        <v>0</v>
      </c>
      <c r="G112" s="111" t="e">
        <f t="shared" si="39"/>
        <v>#DIV/0!</v>
      </c>
      <c r="H112" s="294"/>
      <c r="I112" s="605"/>
      <c r="J112" s="605"/>
      <c r="K112" s="605"/>
      <c r="L112" s="605"/>
      <c r="M112" s="605"/>
      <c r="N112" s="605"/>
      <c r="O112" s="605"/>
      <c r="P112" s="605"/>
      <c r="Q112" s="606"/>
      <c r="R112" s="355"/>
      <c r="S112" s="262"/>
    </row>
    <row r="113" spans="1:19" x14ac:dyDescent="0.3">
      <c r="A113" s="228"/>
      <c r="B113" s="672"/>
      <c r="C113" s="673"/>
      <c r="D113" s="673"/>
      <c r="E113" s="541"/>
      <c r="F113" s="110">
        <f t="shared" si="41"/>
        <v>0</v>
      </c>
      <c r="G113" s="111" t="e">
        <f t="shared" si="39"/>
        <v>#DIV/0!</v>
      </c>
      <c r="H113" s="294"/>
      <c r="I113" s="319"/>
      <c r="J113" s="319"/>
      <c r="K113" s="319"/>
      <c r="L113" s="319"/>
      <c r="M113" s="319"/>
      <c r="N113" s="319"/>
      <c r="O113" s="319"/>
      <c r="P113" s="319"/>
      <c r="Q113" s="319"/>
      <c r="R113" s="355"/>
      <c r="S113" s="262"/>
    </row>
    <row r="114" spans="1:19" ht="13.5" thickBot="1" x14ac:dyDescent="0.35">
      <c r="A114" s="228"/>
      <c r="B114" s="674"/>
      <c r="C114" s="675"/>
      <c r="D114" s="675"/>
      <c r="E114" s="542"/>
      <c r="F114" s="112">
        <f t="shared" si="41"/>
        <v>0</v>
      </c>
      <c r="G114" s="113" t="e">
        <f t="shared" si="39"/>
        <v>#DIV/0!</v>
      </c>
      <c r="H114" s="294"/>
      <c r="I114" s="319"/>
      <c r="J114" s="319"/>
      <c r="K114" s="319"/>
      <c r="L114" s="319"/>
      <c r="M114" s="319"/>
      <c r="N114" s="319"/>
      <c r="O114" s="319"/>
      <c r="P114" s="319"/>
      <c r="Q114" s="319"/>
      <c r="R114" s="355"/>
      <c r="S114" s="262"/>
    </row>
    <row r="115" spans="1:19" ht="14" thickTop="1" thickBot="1" x14ac:dyDescent="0.35">
      <c r="A115" s="318"/>
      <c r="B115" s="373"/>
      <c r="C115" s="308"/>
      <c r="D115" s="270"/>
      <c r="E115" s="272" t="s">
        <v>85</v>
      </c>
      <c r="F115" s="597">
        <f>SUM(F109:F114)</f>
        <v>0</v>
      </c>
      <c r="G115" s="598" t="e">
        <f>SUM(G109:G114)</f>
        <v>#DIV/0!</v>
      </c>
      <c r="H115" s="294"/>
      <c r="I115" s="319"/>
      <c r="J115" s="319"/>
      <c r="K115" s="319"/>
      <c r="L115" s="319"/>
      <c r="M115" s="319"/>
      <c r="N115" s="319"/>
      <c r="O115" s="319"/>
      <c r="P115" s="319"/>
      <c r="Q115" s="319"/>
      <c r="R115" s="355"/>
      <c r="S115" s="262"/>
    </row>
    <row r="116" spans="1:19" ht="13.5" thickTop="1" x14ac:dyDescent="0.3">
      <c r="A116" s="318"/>
      <c r="B116" s="338"/>
      <c r="C116" s="254"/>
      <c r="D116" s="240"/>
      <c r="E116" s="167"/>
      <c r="F116" s="180"/>
      <c r="G116" s="180"/>
      <c r="H116" s="52"/>
      <c r="I116" s="319"/>
      <c r="J116" s="319"/>
      <c r="K116" s="319"/>
      <c r="L116" s="319"/>
      <c r="M116" s="319"/>
      <c r="N116" s="319"/>
      <c r="O116" s="319"/>
      <c r="P116" s="319"/>
      <c r="Q116" s="319"/>
      <c r="R116" s="355"/>
      <c r="S116" s="262"/>
    </row>
    <row r="117" spans="1:19" x14ac:dyDescent="0.3">
      <c r="A117" s="318"/>
      <c r="B117" s="157"/>
      <c r="C117" s="161"/>
      <c r="D117" s="240"/>
      <c r="E117" s="215"/>
      <c r="F117" s="307"/>
      <c r="G117" s="305"/>
      <c r="H117" s="277"/>
      <c r="I117" s="319"/>
      <c r="J117" s="319"/>
      <c r="K117" s="319"/>
      <c r="L117" s="319"/>
      <c r="M117" s="319"/>
      <c r="N117" s="319"/>
      <c r="O117" s="319"/>
      <c r="P117" s="319"/>
      <c r="Q117" s="319"/>
      <c r="R117" s="355"/>
      <c r="S117" s="262"/>
    </row>
    <row r="118" spans="1:19" x14ac:dyDescent="0.3">
      <c r="A118" s="44"/>
      <c r="B118" s="351"/>
      <c r="C118" s="240"/>
      <c r="D118" s="240"/>
      <c r="E118" s="215"/>
      <c r="F118" s="181"/>
      <c r="G118" s="305"/>
      <c r="H118" s="277"/>
      <c r="I118" s="319"/>
      <c r="J118" s="319"/>
      <c r="K118" s="319"/>
      <c r="L118" s="319"/>
      <c r="M118" s="319"/>
      <c r="N118" s="319"/>
      <c r="O118" s="319"/>
      <c r="P118" s="319"/>
      <c r="Q118" s="319"/>
      <c r="R118" s="355"/>
      <c r="S118" s="262"/>
    </row>
    <row r="119" spans="1:19" x14ac:dyDescent="0.3">
      <c r="A119" s="317"/>
      <c r="B119" s="157"/>
      <c r="C119" s="161"/>
      <c r="D119" s="240"/>
      <c r="E119" s="215"/>
      <c r="F119" s="305"/>
      <c r="G119" s="307"/>
      <c r="H119" s="269"/>
      <c r="I119" s="319"/>
      <c r="J119" s="319"/>
      <c r="K119" s="319"/>
      <c r="L119" s="319"/>
      <c r="M119" s="319"/>
      <c r="N119" s="319"/>
      <c r="O119" s="319"/>
      <c r="P119" s="319"/>
      <c r="Q119" s="319"/>
      <c r="R119" s="355"/>
      <c r="S119" s="262"/>
    </row>
    <row r="120" spans="1:19" ht="24" thickBot="1" x14ac:dyDescent="0.6">
      <c r="A120" s="230"/>
      <c r="B120" s="374" t="s">
        <v>86</v>
      </c>
      <c r="C120" s="309"/>
      <c r="D120" s="161"/>
      <c r="E120" s="309"/>
      <c r="F120" s="309"/>
      <c r="G120" s="161"/>
      <c r="H120" s="306"/>
      <c r="I120" s="319"/>
      <c r="J120" s="319"/>
      <c r="K120" s="319"/>
      <c r="L120" s="319"/>
      <c r="M120" s="319"/>
      <c r="N120" s="319"/>
      <c r="O120" s="319"/>
      <c r="P120" s="319"/>
      <c r="Q120" s="319"/>
      <c r="R120" s="355"/>
      <c r="S120" s="262"/>
    </row>
    <row r="121" spans="1:19" ht="19" thickTop="1" x14ac:dyDescent="0.45">
      <c r="A121" s="228"/>
      <c r="B121" s="375" t="s">
        <v>87</v>
      </c>
      <c r="C121" s="160"/>
      <c r="D121" s="160"/>
      <c r="E121" s="160"/>
      <c r="F121" s="172"/>
      <c r="G121" s="146"/>
      <c r="H121" s="294"/>
      <c r="I121" s="319"/>
      <c r="J121" s="319"/>
      <c r="K121" s="319"/>
      <c r="L121" s="319"/>
      <c r="M121" s="319"/>
      <c r="N121" s="319"/>
      <c r="O121" s="319"/>
      <c r="P121" s="319"/>
      <c r="Q121" s="319"/>
      <c r="R121" s="355"/>
      <c r="S121" s="262"/>
    </row>
    <row r="122" spans="1:19" x14ac:dyDescent="0.3">
      <c r="A122" s="228"/>
      <c r="B122" s="359"/>
      <c r="C122" s="161"/>
      <c r="D122" s="167"/>
      <c r="E122" s="51"/>
      <c r="F122" s="607" t="s">
        <v>46</v>
      </c>
      <c r="G122" s="608" t="s">
        <v>88</v>
      </c>
      <c r="H122" s="294"/>
      <c r="I122" s="319"/>
      <c r="J122" s="319"/>
      <c r="K122" s="319"/>
      <c r="L122" s="319"/>
      <c r="M122" s="319"/>
      <c r="N122" s="319"/>
      <c r="O122" s="319"/>
      <c r="P122" s="319"/>
      <c r="Q122" s="319"/>
      <c r="R122" s="355"/>
      <c r="S122" s="262"/>
    </row>
    <row r="123" spans="1:19" x14ac:dyDescent="0.3">
      <c r="A123" s="228"/>
      <c r="B123" s="359" t="s">
        <v>30</v>
      </c>
      <c r="C123" s="161"/>
      <c r="D123" s="167"/>
      <c r="E123" s="51"/>
      <c r="F123" s="123">
        <f>O50</f>
        <v>0</v>
      </c>
      <c r="G123" s="147" t="e">
        <f>P50</f>
        <v>#DIV/0!</v>
      </c>
      <c r="H123" s="294"/>
      <c r="I123" s="319"/>
      <c r="J123" s="319"/>
      <c r="K123" s="319"/>
      <c r="L123" s="319"/>
      <c r="M123" s="319"/>
      <c r="N123" s="319"/>
      <c r="O123" s="319"/>
      <c r="P123" s="319"/>
      <c r="Q123" s="319"/>
      <c r="R123" s="355"/>
      <c r="S123" s="262"/>
    </row>
    <row r="124" spans="1:19" x14ac:dyDescent="0.3">
      <c r="A124" s="228"/>
      <c r="B124" s="359"/>
      <c r="C124" s="161"/>
      <c r="D124" s="167"/>
      <c r="E124" s="51"/>
      <c r="F124" s="125"/>
      <c r="G124" s="147"/>
      <c r="H124" s="294"/>
      <c r="I124" s="319"/>
      <c r="J124" s="319"/>
      <c r="K124" s="319"/>
      <c r="L124" s="319"/>
      <c r="M124" s="319"/>
      <c r="N124" s="319"/>
      <c r="O124" s="319"/>
      <c r="P124" s="319"/>
      <c r="Q124" s="319"/>
      <c r="R124" s="355"/>
      <c r="S124" s="262"/>
    </row>
    <row r="125" spans="1:19" x14ac:dyDescent="0.3">
      <c r="A125" s="228"/>
      <c r="B125" s="359" t="s">
        <v>58</v>
      </c>
      <c r="C125" s="161"/>
      <c r="D125" s="167"/>
      <c r="E125" s="51"/>
      <c r="F125" s="123">
        <f>F59</f>
        <v>0</v>
      </c>
      <c r="G125" s="147" t="e">
        <f>G59</f>
        <v>#DIV/0!</v>
      </c>
      <c r="H125" s="294"/>
      <c r="I125" s="319"/>
      <c r="J125" s="319"/>
      <c r="K125" s="319"/>
      <c r="L125" s="319"/>
      <c r="M125" s="319"/>
      <c r="N125" s="319"/>
      <c r="O125" s="319"/>
      <c r="P125" s="319"/>
      <c r="Q125" s="319"/>
      <c r="R125" s="355"/>
      <c r="S125" s="262"/>
    </row>
    <row r="126" spans="1:19" x14ac:dyDescent="0.3">
      <c r="A126" s="228"/>
      <c r="B126" s="359"/>
      <c r="C126" s="161"/>
      <c r="D126" s="167"/>
      <c r="E126" s="51"/>
      <c r="F126" s="125"/>
      <c r="G126" s="147"/>
      <c r="H126" s="294"/>
      <c r="I126" s="319"/>
      <c r="J126" s="319"/>
      <c r="K126" s="319"/>
      <c r="L126" s="319"/>
      <c r="M126" s="319"/>
      <c r="N126" s="319"/>
      <c r="O126" s="319"/>
      <c r="P126" s="319"/>
      <c r="Q126" s="319"/>
      <c r="R126" s="355"/>
      <c r="S126" s="262"/>
    </row>
    <row r="127" spans="1:19" x14ac:dyDescent="0.3">
      <c r="A127" s="228"/>
      <c r="B127" s="359" t="s">
        <v>89</v>
      </c>
      <c r="C127" s="161"/>
      <c r="D127" s="167"/>
      <c r="E127" s="51"/>
      <c r="F127" s="126">
        <f>SUM(F128:F130)</f>
        <v>0</v>
      </c>
      <c r="G127" s="148" t="e">
        <f>SUM(G128:G130)</f>
        <v>#DIV/0!</v>
      </c>
      <c r="H127" s="294"/>
      <c r="I127" s="319"/>
      <c r="J127" s="319"/>
      <c r="K127" s="319"/>
      <c r="L127" s="319"/>
      <c r="M127" s="319"/>
      <c r="N127" s="319"/>
      <c r="O127" s="319"/>
      <c r="P127" s="319"/>
      <c r="Q127" s="319"/>
      <c r="R127" s="355"/>
      <c r="S127" s="262"/>
    </row>
    <row r="128" spans="1:19" x14ac:dyDescent="0.3">
      <c r="A128" s="228"/>
      <c r="B128" s="376" t="s">
        <v>90</v>
      </c>
      <c r="C128" s="161"/>
      <c r="D128" s="161"/>
      <c r="E128" s="51"/>
      <c r="F128" s="127">
        <f>F69</f>
        <v>0</v>
      </c>
      <c r="G128" s="149" t="e">
        <f>G69</f>
        <v>#DIV/0!</v>
      </c>
      <c r="H128" s="294"/>
      <c r="I128" s="319"/>
      <c r="J128" s="319"/>
      <c r="K128" s="319"/>
      <c r="L128" s="319"/>
      <c r="M128" s="319"/>
      <c r="N128" s="319"/>
      <c r="O128" s="319"/>
      <c r="P128" s="319"/>
      <c r="Q128" s="319"/>
      <c r="R128" s="355"/>
      <c r="S128" s="262"/>
    </row>
    <row r="129" spans="1:19" x14ac:dyDescent="0.3">
      <c r="A129" s="228"/>
      <c r="B129" s="376" t="s">
        <v>91</v>
      </c>
      <c r="C129" s="161"/>
      <c r="D129" s="161"/>
      <c r="E129" s="51"/>
      <c r="F129" s="127">
        <f>F77</f>
        <v>0</v>
      </c>
      <c r="G129" s="149" t="e">
        <f>G77</f>
        <v>#DIV/0!</v>
      </c>
      <c r="H129" s="294"/>
      <c r="I129" s="319"/>
      <c r="J129" s="319"/>
      <c r="K129" s="319"/>
      <c r="L129" s="319"/>
      <c r="M129" s="319"/>
      <c r="N129" s="319"/>
      <c r="O129" s="319"/>
      <c r="P129" s="319"/>
      <c r="Q129" s="319"/>
      <c r="R129" s="355"/>
      <c r="S129" s="262"/>
    </row>
    <row r="130" spans="1:19" x14ac:dyDescent="0.3">
      <c r="A130" s="228"/>
      <c r="B130" s="157" t="s">
        <v>92</v>
      </c>
      <c r="C130" s="161"/>
      <c r="D130" s="161"/>
      <c r="E130" s="51"/>
      <c r="F130" s="127">
        <f>F103</f>
        <v>0</v>
      </c>
      <c r="G130" s="149" t="e">
        <f>G103</f>
        <v>#DIV/0!</v>
      </c>
      <c r="H130" s="294"/>
      <c r="I130" s="319"/>
      <c r="J130" s="319"/>
      <c r="K130" s="319"/>
      <c r="L130" s="319"/>
      <c r="M130" s="319"/>
      <c r="N130" s="319"/>
      <c r="O130" s="319"/>
      <c r="P130" s="319"/>
      <c r="Q130" s="319"/>
      <c r="R130" s="355"/>
      <c r="S130" s="262"/>
    </row>
    <row r="131" spans="1:19" x14ac:dyDescent="0.3">
      <c r="A131" s="228"/>
      <c r="B131" s="157"/>
      <c r="C131" s="161"/>
      <c r="D131" s="168"/>
      <c r="E131" s="51"/>
      <c r="F131" s="123"/>
      <c r="G131" s="147"/>
      <c r="H131" s="294"/>
      <c r="I131" s="319"/>
      <c r="J131" s="319"/>
      <c r="K131" s="319"/>
      <c r="L131" s="319"/>
      <c r="M131" s="319"/>
      <c r="N131" s="319"/>
      <c r="O131" s="319"/>
      <c r="P131" s="319"/>
      <c r="Q131" s="319"/>
      <c r="R131" s="355"/>
      <c r="S131" s="262"/>
    </row>
    <row r="132" spans="1:19" x14ac:dyDescent="0.3">
      <c r="A132" s="228"/>
      <c r="B132" s="158" t="s">
        <v>84</v>
      </c>
      <c r="C132" s="161"/>
      <c r="D132" s="168"/>
      <c r="E132" s="51"/>
      <c r="F132" s="126">
        <f>F115</f>
        <v>0</v>
      </c>
      <c r="G132" s="148" t="e">
        <f>G115</f>
        <v>#DIV/0!</v>
      </c>
      <c r="H132" s="294"/>
      <c r="I132" s="319"/>
      <c r="J132" s="319"/>
      <c r="K132" s="319"/>
      <c r="L132" s="319"/>
      <c r="M132" s="319"/>
      <c r="N132" s="319"/>
      <c r="O132" s="319"/>
      <c r="P132" s="319"/>
      <c r="Q132" s="319"/>
      <c r="R132" s="355"/>
      <c r="S132" s="262"/>
    </row>
    <row r="133" spans="1:19" x14ac:dyDescent="0.3">
      <c r="A133" s="228"/>
      <c r="B133" s="157"/>
      <c r="C133" s="161"/>
      <c r="D133" s="168"/>
      <c r="E133" s="51"/>
      <c r="F133" s="123"/>
      <c r="G133" s="147"/>
      <c r="H133" s="294"/>
      <c r="I133" s="319"/>
      <c r="J133" s="319"/>
      <c r="K133" s="319"/>
      <c r="L133" s="319"/>
      <c r="M133" s="319"/>
      <c r="N133" s="319"/>
      <c r="O133" s="319"/>
      <c r="P133" s="319"/>
      <c r="Q133" s="319"/>
      <c r="R133" s="355"/>
      <c r="S133" s="262"/>
    </row>
    <row r="134" spans="1:19" x14ac:dyDescent="0.3">
      <c r="A134" s="228"/>
      <c r="B134" s="377" t="s">
        <v>93</v>
      </c>
      <c r="C134" s="162"/>
      <c r="D134" s="162"/>
      <c r="E134" s="133"/>
      <c r="F134" s="134">
        <f>0.25*(F123+F128+F129+F130)</f>
        <v>0</v>
      </c>
      <c r="G134" s="150" t="e">
        <f>0.25*(G123+G128+G129+G130)</f>
        <v>#DIV/0!</v>
      </c>
      <c r="H134" s="294"/>
      <c r="I134" s="319"/>
      <c r="J134" s="319"/>
      <c r="K134" s="319"/>
      <c r="L134" s="319"/>
      <c r="M134" s="319"/>
      <c r="N134" s="319"/>
      <c r="O134" s="319"/>
      <c r="P134" s="319"/>
      <c r="Q134" s="319"/>
      <c r="R134" s="355"/>
      <c r="S134" s="262"/>
    </row>
    <row r="135" spans="1:19" x14ac:dyDescent="0.3">
      <c r="A135" s="228"/>
      <c r="B135" s="157"/>
      <c r="C135" s="161"/>
      <c r="D135" s="161"/>
      <c r="E135" s="44"/>
      <c r="F135" s="128"/>
      <c r="G135" s="151"/>
      <c r="H135" s="294"/>
      <c r="I135" s="319"/>
      <c r="J135" s="319"/>
      <c r="K135" s="319"/>
      <c r="L135" s="319"/>
      <c r="M135" s="319"/>
      <c r="N135" s="319"/>
      <c r="O135" s="319"/>
      <c r="P135" s="319"/>
      <c r="Q135" s="319"/>
      <c r="R135" s="355"/>
      <c r="S135" s="262"/>
    </row>
    <row r="136" spans="1:19" x14ac:dyDescent="0.3">
      <c r="A136" s="228"/>
      <c r="B136" s="359"/>
      <c r="C136" s="161"/>
      <c r="D136" s="169"/>
      <c r="E136" s="45" t="s">
        <v>94</v>
      </c>
      <c r="F136" s="615">
        <f>F123+F125+F127+F132+F134</f>
        <v>0</v>
      </c>
      <c r="G136" s="616" t="e">
        <f>G123+G125+G127+G132+G134</f>
        <v>#DIV/0!</v>
      </c>
      <c r="H136" s="294"/>
      <c r="I136" s="319"/>
      <c r="J136" s="319"/>
      <c r="K136" s="319"/>
      <c r="L136" s="319"/>
      <c r="M136" s="319"/>
      <c r="N136" s="319"/>
      <c r="O136" s="319"/>
      <c r="P136" s="319"/>
      <c r="Q136" s="319"/>
      <c r="R136" s="355"/>
      <c r="S136" s="262"/>
    </row>
    <row r="137" spans="1:19" x14ac:dyDescent="0.3">
      <c r="A137" s="228"/>
      <c r="B137" s="157"/>
      <c r="C137" s="161"/>
      <c r="D137" s="161"/>
      <c r="E137" s="44"/>
      <c r="F137" s="135"/>
      <c r="G137" s="152"/>
      <c r="H137" s="294"/>
      <c r="I137" s="319"/>
      <c r="J137" s="319"/>
      <c r="K137" s="319"/>
      <c r="L137" s="319"/>
      <c r="M137" s="319"/>
      <c r="N137" s="319"/>
      <c r="O137" s="319"/>
      <c r="P137" s="319"/>
      <c r="Q137" s="319"/>
      <c r="R137" s="355"/>
      <c r="S137" s="262"/>
    </row>
    <row r="138" spans="1:19" x14ac:dyDescent="0.3">
      <c r="A138" s="228"/>
      <c r="B138" s="378" t="s">
        <v>95</v>
      </c>
      <c r="C138" s="558">
        <v>0</v>
      </c>
      <c r="D138" s="212" t="s">
        <v>96</v>
      </c>
      <c r="E138" s="129"/>
      <c r="F138" s="136">
        <f>C138*(F123+F125+F128+F130)</f>
        <v>0</v>
      </c>
      <c r="G138" s="150" t="e">
        <f>C138*(G123+G125+G128+G130)</f>
        <v>#DIV/0!</v>
      </c>
      <c r="H138" s="294"/>
      <c r="I138" s="319"/>
      <c r="J138" s="319"/>
      <c r="K138" s="319"/>
      <c r="L138" s="319"/>
      <c r="M138" s="319"/>
      <c r="N138" s="319"/>
      <c r="O138" s="319"/>
      <c r="P138" s="319"/>
      <c r="Q138" s="319"/>
      <c r="R138" s="355"/>
      <c r="S138" s="262"/>
    </row>
    <row r="139" spans="1:19" x14ac:dyDescent="0.3">
      <c r="A139" s="228"/>
      <c r="B139" s="157"/>
      <c r="C139" s="161"/>
      <c r="D139" s="161"/>
      <c r="E139" s="44"/>
      <c r="F139" s="137"/>
      <c r="G139" s="153"/>
      <c r="H139" s="294"/>
      <c r="I139" s="319"/>
      <c r="J139" s="319"/>
      <c r="K139" s="319" t="s">
        <v>95</v>
      </c>
      <c r="L139" s="319">
        <v>0.38</v>
      </c>
      <c r="M139" s="319" t="s">
        <v>96</v>
      </c>
      <c r="N139" s="319"/>
      <c r="O139" s="319"/>
      <c r="P139" s="319"/>
      <c r="Q139" s="319"/>
      <c r="R139" s="355"/>
      <c r="S139" s="262"/>
    </row>
    <row r="140" spans="1:19" x14ac:dyDescent="0.3">
      <c r="A140" s="228"/>
      <c r="B140" s="157"/>
      <c r="C140" s="161"/>
      <c r="D140" s="170"/>
      <c r="E140" s="122" t="s">
        <v>97</v>
      </c>
      <c r="F140" s="138">
        <f>F138-F134</f>
        <v>0</v>
      </c>
      <c r="G140" s="154" t="e">
        <f>G138-G134</f>
        <v>#DIV/0!</v>
      </c>
      <c r="H140" s="294"/>
      <c r="I140" s="319"/>
      <c r="J140" s="319"/>
      <c r="K140" s="319"/>
      <c r="L140" s="319"/>
      <c r="M140" s="319"/>
      <c r="N140" s="319"/>
      <c r="O140" s="319"/>
      <c r="P140" s="319"/>
      <c r="Q140" s="319"/>
      <c r="R140" s="355"/>
      <c r="S140" s="262"/>
    </row>
    <row r="141" spans="1:19" x14ac:dyDescent="0.3">
      <c r="A141" s="228"/>
      <c r="B141" s="157"/>
      <c r="C141" s="161"/>
      <c r="D141" s="161"/>
      <c r="E141" s="44"/>
      <c r="F141" s="137"/>
      <c r="G141" s="153"/>
      <c r="H141" s="294"/>
      <c r="I141" s="319"/>
      <c r="J141" s="319"/>
      <c r="K141" s="319"/>
      <c r="L141" s="319"/>
      <c r="M141" s="319"/>
      <c r="N141" s="319"/>
      <c r="O141" s="319"/>
      <c r="P141" s="319"/>
      <c r="Q141" s="319"/>
      <c r="R141" s="355"/>
      <c r="S141" s="262"/>
    </row>
    <row r="142" spans="1:19" ht="13.5" thickBot="1" x14ac:dyDescent="0.35">
      <c r="A142" s="228"/>
      <c r="B142" s="379"/>
      <c r="C142" s="163"/>
      <c r="D142" s="171"/>
      <c r="E142" s="155" t="s">
        <v>98</v>
      </c>
      <c r="F142" s="609">
        <f>F136+F140</f>
        <v>0</v>
      </c>
      <c r="G142" s="610" t="e">
        <f>G136+G140</f>
        <v>#DIV/0!</v>
      </c>
      <c r="H142" s="294"/>
      <c r="I142" s="319"/>
      <c r="J142" s="319"/>
      <c r="K142" s="319"/>
      <c r="L142" s="319"/>
      <c r="M142" s="319"/>
      <c r="N142" s="319"/>
      <c r="O142" s="319"/>
      <c r="P142" s="319"/>
      <c r="Q142" s="319"/>
      <c r="R142" s="355"/>
      <c r="S142" s="262"/>
    </row>
    <row r="143" spans="1:19" ht="13.5" thickTop="1" x14ac:dyDescent="0.3">
      <c r="A143" s="228"/>
      <c r="B143" s="380"/>
      <c r="C143" s="310"/>
      <c r="D143" s="310"/>
      <c r="E143" s="310"/>
      <c r="F143" s="311"/>
      <c r="G143" s="312"/>
      <c r="H143" s="294"/>
      <c r="I143" s="319"/>
      <c r="J143" s="319"/>
      <c r="K143" s="319"/>
      <c r="L143" s="319"/>
      <c r="M143" s="319"/>
      <c r="N143" s="319"/>
      <c r="O143" s="319"/>
      <c r="P143" s="319"/>
      <c r="Q143" s="319"/>
      <c r="R143" s="355"/>
      <c r="S143" s="262"/>
    </row>
    <row r="144" spans="1:19" x14ac:dyDescent="0.3">
      <c r="A144" s="228"/>
      <c r="B144" s="157"/>
      <c r="C144" s="161"/>
      <c r="D144" s="161"/>
      <c r="E144" s="161"/>
      <c r="F144" s="173"/>
      <c r="G144" s="313"/>
      <c r="H144" s="294"/>
      <c r="I144" s="319"/>
      <c r="J144" s="319"/>
      <c r="K144" s="319"/>
      <c r="L144" s="319"/>
      <c r="M144" s="319"/>
      <c r="N144" s="319"/>
      <c r="O144" s="319"/>
      <c r="P144" s="319"/>
      <c r="Q144" s="319"/>
      <c r="R144" s="355"/>
      <c r="S144" s="262"/>
    </row>
    <row r="145" spans="1:19" x14ac:dyDescent="0.3">
      <c r="A145" s="228"/>
      <c r="B145" s="371"/>
      <c r="C145" s="240"/>
      <c r="D145" s="215"/>
      <c r="E145" s="215"/>
      <c r="F145" s="314"/>
      <c r="G145" s="313"/>
      <c r="H145" s="294"/>
      <c r="I145" s="319"/>
      <c r="J145" s="319"/>
      <c r="K145" s="319"/>
      <c r="L145" s="319"/>
      <c r="M145" s="319"/>
      <c r="N145" s="319"/>
      <c r="O145" s="319"/>
      <c r="P145" s="319"/>
      <c r="Q145" s="319"/>
      <c r="R145" s="355"/>
      <c r="S145" s="262"/>
    </row>
    <row r="146" spans="1:19" x14ac:dyDescent="0.3">
      <c r="A146" s="228"/>
      <c r="B146" s="351"/>
      <c r="C146" s="161"/>
      <c r="D146" s="215"/>
      <c r="E146" s="240"/>
      <c r="F146" s="173"/>
      <c r="G146" s="313"/>
      <c r="H146" s="294"/>
      <c r="I146" s="319"/>
      <c r="J146" s="319"/>
      <c r="K146" s="319"/>
      <c r="L146" s="319"/>
      <c r="M146" s="319"/>
      <c r="N146" s="319"/>
      <c r="O146" s="319"/>
      <c r="P146" s="319"/>
      <c r="Q146" s="319"/>
      <c r="R146" s="355"/>
      <c r="S146" s="262"/>
    </row>
    <row r="147" spans="1:19" ht="13.5" thickBot="1" x14ac:dyDescent="0.35">
      <c r="A147" s="228"/>
      <c r="B147" s="157"/>
      <c r="C147" s="316"/>
      <c r="D147" s="316"/>
      <c r="E147" s="316"/>
      <c r="F147" s="315"/>
      <c r="G147" s="124"/>
      <c r="H147" s="294"/>
      <c r="I147" s="319"/>
      <c r="J147" s="319"/>
      <c r="K147" s="319"/>
      <c r="L147" s="319"/>
      <c r="M147" s="319"/>
      <c r="N147" s="319"/>
      <c r="O147" s="319"/>
      <c r="P147" s="319"/>
      <c r="Q147" s="319"/>
      <c r="R147" s="355"/>
      <c r="S147" s="262"/>
    </row>
    <row r="148" spans="1:19" ht="19" thickTop="1" x14ac:dyDescent="0.45">
      <c r="A148" s="228"/>
      <c r="B148" s="156" t="s">
        <v>99</v>
      </c>
      <c r="C148" s="164"/>
      <c r="D148" s="164"/>
      <c r="E148" s="164"/>
      <c r="F148" s="175"/>
      <c r="G148" s="142"/>
      <c r="H148" s="294"/>
      <c r="I148" s="319"/>
      <c r="J148" s="319"/>
      <c r="K148" s="319"/>
      <c r="L148" s="319"/>
      <c r="M148" s="319"/>
      <c r="N148" s="319"/>
      <c r="O148" s="319"/>
      <c r="P148" s="319"/>
      <c r="Q148" s="319"/>
      <c r="R148" s="355"/>
      <c r="S148" s="262"/>
    </row>
    <row r="149" spans="1:19" x14ac:dyDescent="0.3">
      <c r="A149" s="228"/>
      <c r="B149" s="157"/>
      <c r="C149" s="161"/>
      <c r="D149" s="161"/>
      <c r="E149" s="174"/>
      <c r="F149" s="611" t="s">
        <v>46</v>
      </c>
      <c r="G149" s="612" t="s">
        <v>88</v>
      </c>
      <c r="H149" s="294"/>
      <c r="I149" s="319"/>
      <c r="J149" s="319"/>
      <c r="K149" s="319"/>
      <c r="L149" s="319"/>
      <c r="M149" s="319"/>
      <c r="N149" s="319"/>
      <c r="O149" s="319"/>
      <c r="P149" s="319"/>
      <c r="Q149" s="319"/>
      <c r="R149" s="355"/>
      <c r="S149" s="262"/>
    </row>
    <row r="150" spans="1:19" x14ac:dyDescent="0.3">
      <c r="A150" s="228"/>
      <c r="B150" s="158" t="s">
        <v>100</v>
      </c>
      <c r="C150" s="174"/>
      <c r="D150" s="558">
        <v>1</v>
      </c>
      <c r="E150" s="132" t="s">
        <v>101</v>
      </c>
      <c r="F150" s="176">
        <f>F136*D150</f>
        <v>0</v>
      </c>
      <c r="G150" s="143" t="e">
        <f>G136*D150</f>
        <v>#DIV/0!</v>
      </c>
      <c r="H150" s="294"/>
      <c r="I150" s="319"/>
      <c r="J150" s="319"/>
      <c r="K150" s="319"/>
      <c r="L150" s="319"/>
      <c r="M150" s="319"/>
      <c r="N150" s="319"/>
      <c r="O150" s="319"/>
      <c r="P150" s="319"/>
      <c r="Q150" s="319"/>
      <c r="R150" s="355"/>
      <c r="S150" s="262"/>
    </row>
    <row r="151" spans="1:19" x14ac:dyDescent="0.3">
      <c r="A151" s="228"/>
      <c r="B151" s="157"/>
      <c r="C151" s="165"/>
      <c r="D151" s="161"/>
      <c r="E151" s="49"/>
      <c r="F151" s="130"/>
      <c r="G151" s="140"/>
      <c r="H151" s="294"/>
      <c r="I151" s="319"/>
      <c r="J151" s="319"/>
      <c r="K151" s="319"/>
      <c r="L151" s="319"/>
      <c r="M151" s="319"/>
      <c r="N151" s="319"/>
      <c r="O151" s="319"/>
      <c r="P151" s="319"/>
      <c r="Q151" s="319"/>
      <c r="R151" s="355"/>
      <c r="S151" s="262"/>
    </row>
    <row r="152" spans="1:19" x14ac:dyDescent="0.3">
      <c r="A152" s="228"/>
      <c r="B152" s="158" t="s">
        <v>102</v>
      </c>
      <c r="C152" s="161"/>
      <c r="D152" s="161"/>
      <c r="E152" s="44"/>
      <c r="F152" s="559"/>
      <c r="G152" s="140" t="e">
        <f>F152/D17</f>
        <v>#DIV/0!</v>
      </c>
      <c r="H152" s="294"/>
      <c r="I152" s="319"/>
      <c r="J152" s="319"/>
      <c r="K152" s="319"/>
      <c r="L152" s="319"/>
      <c r="M152" s="319"/>
      <c r="N152" s="319"/>
      <c r="O152" s="319"/>
      <c r="P152" s="319"/>
      <c r="Q152" s="319"/>
      <c r="R152" s="355"/>
      <c r="S152" s="262"/>
    </row>
    <row r="153" spans="1:19" x14ac:dyDescent="0.3">
      <c r="A153" s="228"/>
      <c r="B153" s="157"/>
      <c r="C153" s="161"/>
      <c r="D153" s="161"/>
      <c r="E153" s="44"/>
      <c r="F153" s="177"/>
      <c r="G153" s="144"/>
      <c r="H153" s="294"/>
      <c r="I153" s="319"/>
      <c r="J153" s="319"/>
      <c r="K153" s="319"/>
      <c r="L153" s="319"/>
      <c r="M153" s="319"/>
      <c r="N153" s="319"/>
      <c r="O153" s="319"/>
      <c r="P153" s="319"/>
      <c r="Q153" s="319"/>
      <c r="R153" s="355"/>
      <c r="S153" s="262"/>
    </row>
    <row r="154" spans="1:19" x14ac:dyDescent="0.3">
      <c r="A154" s="228"/>
      <c r="B154" s="158" t="s">
        <v>103</v>
      </c>
      <c r="C154" s="161"/>
      <c r="D154" s="161"/>
      <c r="E154" s="44"/>
      <c r="F154" s="559"/>
      <c r="G154" s="140" t="e">
        <f>F154/D17</f>
        <v>#DIV/0!</v>
      </c>
      <c r="H154" s="294"/>
      <c r="I154" s="319"/>
      <c r="J154" s="319"/>
      <c r="K154" s="319"/>
      <c r="L154" s="319"/>
      <c r="M154" s="319"/>
      <c r="N154" s="319"/>
      <c r="O154" s="319"/>
      <c r="P154" s="319"/>
      <c r="Q154" s="319"/>
      <c r="R154" s="355"/>
      <c r="S154" s="262"/>
    </row>
    <row r="155" spans="1:19" x14ac:dyDescent="0.3">
      <c r="A155" s="228"/>
      <c r="B155" s="157"/>
      <c r="C155" s="161"/>
      <c r="D155" s="165"/>
      <c r="E155" s="49"/>
      <c r="F155" s="131"/>
      <c r="G155" s="145"/>
      <c r="H155" s="294"/>
      <c r="I155" s="319"/>
      <c r="J155" s="319"/>
      <c r="K155" s="319"/>
      <c r="L155" s="319"/>
      <c r="M155" s="319"/>
      <c r="N155" s="319"/>
      <c r="O155" s="319"/>
      <c r="P155" s="319"/>
      <c r="Q155" s="319"/>
      <c r="R155" s="355"/>
      <c r="S155" s="262"/>
    </row>
    <row r="156" spans="1:19" x14ac:dyDescent="0.3">
      <c r="A156" s="228"/>
      <c r="B156" s="158" t="s">
        <v>104</v>
      </c>
      <c r="C156" s="161"/>
      <c r="D156" s="165"/>
      <c r="E156" s="49"/>
      <c r="F156" s="130">
        <f>F142-F150-F152-F154</f>
        <v>0</v>
      </c>
      <c r="G156" s="140" t="e">
        <f>G142-G150-G152-G154</f>
        <v>#DIV/0!</v>
      </c>
      <c r="H156" s="294"/>
      <c r="I156" s="319"/>
      <c r="J156" s="319"/>
      <c r="K156" s="319"/>
      <c r="L156" s="319"/>
      <c r="M156" s="319"/>
      <c r="N156" s="319"/>
      <c r="O156" s="319"/>
      <c r="P156" s="319"/>
      <c r="Q156" s="319"/>
      <c r="R156" s="355"/>
      <c r="S156" s="262"/>
    </row>
    <row r="157" spans="1:19" x14ac:dyDescent="0.3">
      <c r="A157" s="228"/>
      <c r="B157" s="158"/>
      <c r="C157" s="161"/>
      <c r="D157" s="165"/>
      <c r="E157" s="49"/>
      <c r="F157" s="178"/>
      <c r="G157" s="145"/>
      <c r="H157" s="294"/>
      <c r="I157" s="319"/>
      <c r="J157" s="319"/>
      <c r="K157" s="319"/>
      <c r="L157" s="319"/>
      <c r="M157" s="319"/>
      <c r="N157" s="319"/>
      <c r="O157" s="319"/>
      <c r="P157" s="319"/>
      <c r="Q157" s="319"/>
      <c r="R157" s="355"/>
      <c r="S157" s="262"/>
    </row>
    <row r="158" spans="1:19" ht="13.5" thickBot="1" x14ac:dyDescent="0.35">
      <c r="A158" s="262"/>
      <c r="B158" s="159"/>
      <c r="C158" s="166"/>
      <c r="D158" s="166"/>
      <c r="E158" s="141" t="s">
        <v>105</v>
      </c>
      <c r="F158" s="613">
        <f>F150+F152+F154+F156</f>
        <v>0</v>
      </c>
      <c r="G158" s="614" t="e">
        <f>G150+G152+G154+G156</f>
        <v>#DIV/0!</v>
      </c>
      <c r="H158" s="381"/>
      <c r="I158" s="382"/>
      <c r="J158" s="382"/>
      <c r="K158" s="382"/>
      <c r="L158" s="382"/>
      <c r="M158" s="382"/>
      <c r="N158" s="382"/>
      <c r="O158" s="382"/>
      <c r="P158" s="382"/>
      <c r="Q158" s="382"/>
      <c r="R158" s="383"/>
      <c r="S158" s="262"/>
    </row>
    <row r="159" spans="1:19" ht="13.5" thickTop="1" x14ac:dyDescent="0.3">
      <c r="B159" s="231"/>
      <c r="C159" s="216"/>
      <c r="D159" s="216"/>
      <c r="F159" s="231"/>
      <c r="G159" s="231"/>
      <c r="H159" s="231"/>
      <c r="I159" s="231"/>
      <c r="J159" s="231"/>
      <c r="K159" s="231"/>
      <c r="L159" s="231"/>
      <c r="M159" s="231"/>
      <c r="N159" s="231"/>
      <c r="O159" s="231"/>
      <c r="P159" s="231"/>
      <c r="Q159" s="231"/>
      <c r="R159" s="216"/>
    </row>
  </sheetData>
  <mergeCells count="41">
    <mergeCell ref="B97:D97"/>
    <mergeCell ref="B98:D98"/>
    <mergeCell ref="B55:D55"/>
    <mergeCell ref="B4:C4"/>
    <mergeCell ref="B20:B21"/>
    <mergeCell ref="D20:J20"/>
    <mergeCell ref="C7:F7"/>
    <mergeCell ref="C9:F9"/>
    <mergeCell ref="C14:F14"/>
    <mergeCell ref="M20:N20"/>
    <mergeCell ref="O20:P20"/>
    <mergeCell ref="B86:D86"/>
    <mergeCell ref="B57:D57"/>
    <mergeCell ref="B58:D58"/>
    <mergeCell ref="B72:C72"/>
    <mergeCell ref="B73:C73"/>
    <mergeCell ref="B74:C74"/>
    <mergeCell ref="B75:C75"/>
    <mergeCell ref="B76:C76"/>
    <mergeCell ref="B80:D80"/>
    <mergeCell ref="B83:D83"/>
    <mergeCell ref="B84:D84"/>
    <mergeCell ref="B85:D85"/>
    <mergeCell ref="B56:D56"/>
    <mergeCell ref="B54:D54"/>
    <mergeCell ref="K20:L20"/>
    <mergeCell ref="B113:D113"/>
    <mergeCell ref="B114:D114"/>
    <mergeCell ref="B112:D112"/>
    <mergeCell ref="B89:D89"/>
    <mergeCell ref="B90:D90"/>
    <mergeCell ref="B91:D91"/>
    <mergeCell ref="B92:D92"/>
    <mergeCell ref="B95:D95"/>
    <mergeCell ref="B96:D96"/>
    <mergeCell ref="B99:D99"/>
    <mergeCell ref="B100:D100"/>
    <mergeCell ref="B109:D109"/>
    <mergeCell ref="B110:D110"/>
    <mergeCell ref="B111:D111"/>
    <mergeCell ref="B108:D108"/>
  </mergeCells>
  <pageMargins left="0.98425196850393704" right="0.59055118110236227" top="0.78740157480314965" bottom="0.78740157480314965" header="0.39370078740157483" footer="0.39370078740157483"/>
  <pageSetup paperSize="9" scale="70" fitToHeight="0" orientation="landscape" r:id="rId1"/>
  <headerFooter alignWithMargins="0">
    <oddHeader>&amp;R&amp;"Calibri"&amp;8&amp;K000000 Begränsad delning&amp;1#_x000D_</oddHeader>
    <oddFooter>Sida &amp;P&amp;RBudgetmall HEU 210329</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tabColor rgb="FFB9D3C7"/>
    <pageSetUpPr fitToPage="1"/>
  </sheetPr>
  <dimension ref="A1:U26"/>
  <sheetViews>
    <sheetView topLeftCell="A2" zoomScale="99" zoomScaleNormal="99" workbookViewId="0">
      <selection activeCell="D32" sqref="D32"/>
    </sheetView>
  </sheetViews>
  <sheetFormatPr defaultColWidth="8.81640625" defaultRowHeight="14.5" x14ac:dyDescent="0.35"/>
  <cols>
    <col min="1" max="1" width="2.54296875" style="48" customWidth="1"/>
    <col min="2" max="2" width="25.1796875" style="48" customWidth="1"/>
    <col min="3" max="8" width="12.54296875" style="48" customWidth="1"/>
    <col min="9" max="9" width="15.81640625" style="48" customWidth="1"/>
    <col min="10" max="12" width="12.54296875" style="48" customWidth="1"/>
    <col min="13" max="13" width="13.81640625" style="48" customWidth="1"/>
    <col min="14" max="17" width="12.54296875" style="48" customWidth="1"/>
    <col min="18" max="18" width="14.81640625" style="48" customWidth="1"/>
    <col min="19" max="20" width="12.54296875" style="48" customWidth="1"/>
    <col min="21" max="21" width="3.81640625" style="48" customWidth="1"/>
    <col min="22" max="16384" width="8.81640625" style="48"/>
  </cols>
  <sheetData>
    <row r="1" spans="1:21" s="46" customFormat="1" ht="16.5" customHeight="1" thickBot="1" x14ac:dyDescent="0.4">
      <c r="A1" s="179"/>
      <c r="B1" s="44"/>
      <c r="C1" s="161"/>
      <c r="D1" s="174"/>
      <c r="E1" s="161"/>
      <c r="F1" s="174"/>
      <c r="G1" s="161"/>
      <c r="H1" s="432"/>
      <c r="I1" s="432"/>
      <c r="J1" s="432"/>
      <c r="K1" s="432"/>
      <c r="L1" s="432"/>
      <c r="M1" s="432"/>
      <c r="N1" s="432"/>
      <c r="O1" s="432"/>
      <c r="P1" s="432"/>
      <c r="Q1" s="432"/>
      <c r="R1" s="432"/>
      <c r="S1" s="432"/>
      <c r="T1" s="432"/>
      <c r="U1" s="430"/>
    </row>
    <row r="2" spans="1:21" ht="23.5" x14ac:dyDescent="0.55000000000000004">
      <c r="A2" s="420"/>
      <c r="B2" s="438" t="s">
        <v>106</v>
      </c>
      <c r="C2" s="439"/>
      <c r="D2" s="428"/>
      <c r="E2" s="440"/>
      <c r="F2" s="427"/>
      <c r="G2" s="428"/>
      <c r="H2" s="428"/>
      <c r="I2" s="428"/>
      <c r="J2" s="428"/>
      <c r="K2" s="428"/>
      <c r="L2" s="428"/>
      <c r="M2" s="428"/>
      <c r="N2" s="428"/>
      <c r="O2" s="428"/>
      <c r="P2" s="428"/>
      <c r="Q2" s="428"/>
      <c r="R2" s="428"/>
      <c r="S2" s="428"/>
      <c r="T2" s="441"/>
      <c r="U2" s="422"/>
    </row>
    <row r="3" spans="1:21" ht="28.5" customHeight="1" x14ac:dyDescent="0.35">
      <c r="A3" s="420"/>
      <c r="B3" s="442"/>
      <c r="C3" s="50"/>
      <c r="D3" s="432"/>
      <c r="E3" s="432"/>
      <c r="F3" s="433"/>
      <c r="G3" s="432"/>
      <c r="H3" s="430"/>
      <c r="I3" s="430"/>
      <c r="J3" s="430"/>
      <c r="K3" s="430"/>
      <c r="L3" s="430"/>
      <c r="M3" s="430"/>
      <c r="N3" s="430"/>
      <c r="O3" s="430"/>
      <c r="P3" s="430"/>
      <c r="Q3" s="430"/>
      <c r="R3" s="430"/>
      <c r="S3" s="430"/>
      <c r="T3" s="443"/>
      <c r="U3" s="422"/>
    </row>
    <row r="4" spans="1:21" ht="15.5" x14ac:dyDescent="0.35">
      <c r="A4" s="420"/>
      <c r="B4" s="700" t="s">
        <v>164</v>
      </c>
      <c r="C4" s="701"/>
      <c r="D4" s="702"/>
      <c r="E4" s="703"/>
      <c r="F4" s="480" t="s">
        <v>107</v>
      </c>
      <c r="G4" s="433"/>
      <c r="H4" s="430"/>
      <c r="I4" s="430"/>
      <c r="J4" s="430"/>
      <c r="K4" s="430"/>
      <c r="L4" s="430"/>
      <c r="M4" s="430"/>
      <c r="N4" s="430"/>
      <c r="O4" s="430"/>
      <c r="P4" s="430"/>
      <c r="Q4" s="430"/>
      <c r="R4" s="430"/>
      <c r="S4" s="430"/>
      <c r="T4" s="443"/>
      <c r="U4" s="422"/>
    </row>
    <row r="5" spans="1:21" ht="7.5" customHeight="1" x14ac:dyDescent="0.35">
      <c r="A5" s="420"/>
      <c r="B5" s="444"/>
      <c r="C5" s="50"/>
      <c r="D5" s="434"/>
      <c r="E5" s="425"/>
      <c r="F5" s="422"/>
      <c r="G5" s="433"/>
      <c r="H5" s="430"/>
      <c r="I5" s="430"/>
      <c r="J5" s="430"/>
      <c r="K5" s="430"/>
      <c r="L5" s="430"/>
      <c r="M5" s="430"/>
      <c r="N5" s="430"/>
      <c r="O5" s="430"/>
      <c r="P5" s="430"/>
      <c r="Q5" s="430"/>
      <c r="R5" s="430"/>
      <c r="S5" s="430"/>
      <c r="T5" s="443"/>
      <c r="U5" s="422"/>
    </row>
    <row r="6" spans="1:21" ht="18.5" x14ac:dyDescent="0.45">
      <c r="A6" s="420"/>
      <c r="B6" s="445" t="s">
        <v>13</v>
      </c>
      <c r="C6" s="215"/>
      <c r="D6" s="215"/>
      <c r="E6" s="419"/>
      <c r="F6" s="421"/>
      <c r="G6" s="430"/>
      <c r="H6" s="430"/>
      <c r="I6" s="430"/>
      <c r="J6" s="430"/>
      <c r="K6" s="430"/>
      <c r="L6" s="430"/>
      <c r="M6" s="430"/>
      <c r="N6" s="430"/>
      <c r="O6" s="430"/>
      <c r="P6" s="430"/>
      <c r="Q6" s="430"/>
      <c r="R6" s="430"/>
      <c r="S6" s="430"/>
      <c r="T6" s="443"/>
      <c r="U6" s="422"/>
    </row>
    <row r="7" spans="1:21" x14ac:dyDescent="0.35">
      <c r="A7" s="425"/>
      <c r="B7" s="459" t="s">
        <v>14</v>
      </c>
      <c r="C7" s="704">
        <f>'1. Costs ERC'!C7:F7</f>
        <v>0</v>
      </c>
      <c r="D7" s="705"/>
      <c r="E7" s="705"/>
      <c r="F7" s="706"/>
      <c r="G7" s="449"/>
      <c r="H7" s="430"/>
      <c r="I7" s="430"/>
      <c r="J7" s="430"/>
      <c r="K7" s="430"/>
      <c r="L7" s="430"/>
      <c r="M7" s="430"/>
      <c r="N7" s="430"/>
      <c r="O7" s="430"/>
      <c r="P7" s="430"/>
      <c r="Q7" s="430"/>
      <c r="R7" s="430"/>
      <c r="S7" s="430"/>
      <c r="T7" s="443"/>
      <c r="U7" s="422"/>
    </row>
    <row r="8" spans="1:21" ht="7" customHeight="1" x14ac:dyDescent="0.35">
      <c r="A8" s="420"/>
      <c r="B8" s="460"/>
      <c r="C8" s="451"/>
      <c r="D8" s="452"/>
      <c r="E8" s="452"/>
      <c r="F8" s="452"/>
      <c r="G8" s="425"/>
      <c r="H8" s="430"/>
      <c r="I8" s="430"/>
      <c r="J8" s="430"/>
      <c r="K8" s="430"/>
      <c r="L8" s="430"/>
      <c r="M8" s="430"/>
      <c r="N8" s="430"/>
      <c r="O8" s="430"/>
      <c r="P8" s="430"/>
      <c r="Q8" s="430"/>
      <c r="R8" s="430"/>
      <c r="S8" s="430"/>
      <c r="T8" s="443"/>
      <c r="U8" s="422"/>
    </row>
    <row r="9" spans="1:21" x14ac:dyDescent="0.35">
      <c r="A9" s="420"/>
      <c r="B9" s="459" t="s">
        <v>108</v>
      </c>
      <c r="C9" s="704">
        <f>'1. Costs ERC'!C9:F9</f>
        <v>0</v>
      </c>
      <c r="D9" s="705"/>
      <c r="E9" s="705"/>
      <c r="F9" s="706"/>
      <c r="G9" s="448"/>
      <c r="H9" s="430"/>
      <c r="I9" s="430"/>
      <c r="J9" s="430"/>
      <c r="K9" s="430"/>
      <c r="L9" s="430"/>
      <c r="M9" s="430"/>
      <c r="N9" s="430"/>
      <c r="O9" s="430"/>
      <c r="P9" s="430"/>
      <c r="Q9" s="430"/>
      <c r="R9" s="430"/>
      <c r="S9" s="430"/>
      <c r="T9" s="443"/>
      <c r="U9" s="422"/>
    </row>
    <row r="10" spans="1:21" ht="7" customHeight="1" x14ac:dyDescent="0.35">
      <c r="A10" s="420"/>
      <c r="B10" s="461"/>
      <c r="C10" s="453"/>
      <c r="D10" s="454"/>
      <c r="E10" s="455"/>
      <c r="F10" s="455"/>
      <c r="G10" s="430"/>
      <c r="H10" s="430"/>
      <c r="I10" s="430"/>
      <c r="J10" s="430"/>
      <c r="K10" s="430"/>
      <c r="L10" s="430"/>
      <c r="M10" s="430"/>
      <c r="N10" s="430"/>
      <c r="O10" s="430"/>
      <c r="P10" s="430"/>
      <c r="Q10" s="430"/>
      <c r="R10" s="430"/>
      <c r="S10" s="430"/>
      <c r="T10" s="443"/>
      <c r="U10" s="422"/>
    </row>
    <row r="11" spans="1:21" x14ac:dyDescent="0.35">
      <c r="A11" s="50"/>
      <c r="B11" s="462"/>
      <c r="C11" s="295" t="s">
        <v>16</v>
      </c>
      <c r="D11" s="51" t="s">
        <v>17</v>
      </c>
      <c r="E11" s="215"/>
      <c r="F11" s="240"/>
      <c r="G11" s="430"/>
      <c r="H11" s="430"/>
      <c r="I11" s="430"/>
      <c r="J11" s="430"/>
      <c r="K11" s="430"/>
      <c r="L11" s="430"/>
      <c r="M11" s="430"/>
      <c r="N11" s="430"/>
      <c r="O11" s="430"/>
      <c r="P11" s="430"/>
      <c r="Q11" s="430"/>
      <c r="R11" s="430"/>
      <c r="S11" s="430"/>
      <c r="T11" s="443"/>
      <c r="U11" s="422"/>
    </row>
    <row r="12" spans="1:21" x14ac:dyDescent="0.35">
      <c r="A12" s="419"/>
      <c r="B12" s="463" t="s">
        <v>18</v>
      </c>
      <c r="C12" s="456">
        <f>'1. Costs ERC'!C12</f>
        <v>0</v>
      </c>
      <c r="D12" s="456">
        <f>'1. Costs ERC'!D12</f>
        <v>0</v>
      </c>
      <c r="E12" s="256"/>
      <c r="F12" s="174"/>
      <c r="G12" s="429"/>
      <c r="H12" s="430"/>
      <c r="I12" s="430"/>
      <c r="J12" s="430"/>
      <c r="K12" s="430"/>
      <c r="L12" s="430"/>
      <c r="M12" s="430"/>
      <c r="N12" s="430"/>
      <c r="O12" s="430"/>
      <c r="P12" s="430"/>
      <c r="Q12" s="430"/>
      <c r="R12" s="430"/>
      <c r="S12" s="430"/>
      <c r="T12" s="443"/>
      <c r="U12" s="422"/>
    </row>
    <row r="13" spans="1:21" ht="7" customHeight="1" x14ac:dyDescent="0.35">
      <c r="A13" s="419"/>
      <c r="B13" s="464"/>
      <c r="C13" s="457"/>
      <c r="D13" s="457"/>
      <c r="E13" s="458"/>
      <c r="F13" s="458"/>
      <c r="G13" s="430"/>
      <c r="H13" s="430"/>
      <c r="I13" s="430"/>
      <c r="J13" s="430"/>
      <c r="K13" s="430"/>
      <c r="L13" s="430"/>
      <c r="M13" s="430"/>
      <c r="N13" s="430"/>
      <c r="O13" s="430"/>
      <c r="P13" s="430"/>
      <c r="Q13" s="430"/>
      <c r="R13" s="430"/>
      <c r="S13" s="430"/>
      <c r="T13" s="443"/>
      <c r="U13" s="422"/>
    </row>
    <row r="14" spans="1:21" x14ac:dyDescent="0.35">
      <c r="A14" s="420"/>
      <c r="B14" s="465" t="s">
        <v>19</v>
      </c>
      <c r="C14" s="704">
        <f>'1. Costs ERC'!C14:F14</f>
        <v>0</v>
      </c>
      <c r="D14" s="705"/>
      <c r="E14" s="705"/>
      <c r="F14" s="706"/>
      <c r="G14" s="450"/>
      <c r="H14" s="430"/>
      <c r="I14" s="430"/>
      <c r="J14" s="430"/>
      <c r="K14" s="430"/>
      <c r="L14" s="430"/>
      <c r="M14" s="430"/>
      <c r="N14" s="430"/>
      <c r="O14" s="430"/>
      <c r="P14" s="430"/>
      <c r="Q14" s="430"/>
      <c r="R14" s="430"/>
      <c r="S14" s="430"/>
      <c r="T14" s="443"/>
      <c r="U14" s="422"/>
    </row>
    <row r="15" spans="1:21" ht="24" thickBot="1" x14ac:dyDescent="0.6">
      <c r="A15" s="50"/>
      <c r="B15" s="466"/>
      <c r="C15" s="426"/>
      <c r="D15" s="431"/>
      <c r="E15" s="467"/>
      <c r="F15" s="424"/>
      <c r="G15" s="424"/>
      <c r="H15" s="426"/>
      <c r="I15" s="426"/>
      <c r="J15" s="426"/>
      <c r="K15" s="426"/>
      <c r="L15" s="426"/>
      <c r="M15" s="426"/>
      <c r="N15" s="426"/>
      <c r="O15" s="426"/>
      <c r="P15" s="426"/>
      <c r="Q15" s="426"/>
      <c r="R15" s="426"/>
      <c r="S15" s="426"/>
      <c r="T15" s="468"/>
      <c r="U15" s="422"/>
    </row>
    <row r="16" spans="1:21" s="56" customFormat="1" x14ac:dyDescent="0.35">
      <c r="A16" s="423"/>
      <c r="B16" s="713"/>
      <c r="C16" s="715" t="s">
        <v>30</v>
      </c>
      <c r="D16" s="716"/>
      <c r="E16" s="716"/>
      <c r="F16" s="716"/>
      <c r="G16" s="716"/>
      <c r="H16" s="717"/>
      <c r="I16" s="721" t="s">
        <v>109</v>
      </c>
      <c r="J16" s="724" t="s">
        <v>89</v>
      </c>
      <c r="K16" s="725"/>
      <c r="L16" s="726"/>
      <c r="M16" s="726"/>
      <c r="N16" s="726"/>
      <c r="O16" s="726"/>
      <c r="P16" s="727"/>
      <c r="Q16" s="707" t="s">
        <v>110</v>
      </c>
      <c r="R16" s="710" t="s">
        <v>111</v>
      </c>
      <c r="S16" s="710" t="s">
        <v>112</v>
      </c>
      <c r="T16" s="728" t="s">
        <v>113</v>
      </c>
    </row>
    <row r="17" spans="1:20" s="56" customFormat="1" ht="15" thickBot="1" x14ac:dyDescent="0.4">
      <c r="A17" s="423"/>
      <c r="B17" s="714"/>
      <c r="C17" s="718"/>
      <c r="D17" s="719"/>
      <c r="E17" s="719"/>
      <c r="F17" s="719"/>
      <c r="G17" s="719"/>
      <c r="H17" s="720"/>
      <c r="I17" s="722"/>
      <c r="J17" s="731" t="s">
        <v>114</v>
      </c>
      <c r="K17" s="733" t="s">
        <v>115</v>
      </c>
      <c r="L17" s="735" t="s">
        <v>116</v>
      </c>
      <c r="M17" s="736"/>
      <c r="N17" s="736"/>
      <c r="O17" s="736"/>
      <c r="P17" s="737" t="s">
        <v>117</v>
      </c>
      <c r="Q17" s="708"/>
      <c r="R17" s="711"/>
      <c r="S17" s="711"/>
      <c r="T17" s="729"/>
    </row>
    <row r="18" spans="1:20" s="56" customFormat="1" ht="111.75" customHeight="1" thickBot="1" x14ac:dyDescent="0.4">
      <c r="A18" s="435"/>
      <c r="B18" s="57" t="s">
        <v>118</v>
      </c>
      <c r="C18" s="58" t="s">
        <v>119</v>
      </c>
      <c r="D18" s="59" t="s">
        <v>120</v>
      </c>
      <c r="E18" s="59" t="s">
        <v>121</v>
      </c>
      <c r="F18" s="59" t="s">
        <v>122</v>
      </c>
      <c r="G18" s="59" t="s">
        <v>123</v>
      </c>
      <c r="H18" s="60" t="s">
        <v>124</v>
      </c>
      <c r="I18" s="723"/>
      <c r="J18" s="732"/>
      <c r="K18" s="734"/>
      <c r="L18" s="91" t="s">
        <v>125</v>
      </c>
      <c r="M18" s="61" t="s">
        <v>126</v>
      </c>
      <c r="N18" s="92" t="s">
        <v>127</v>
      </c>
      <c r="O18" s="93" t="s">
        <v>128</v>
      </c>
      <c r="P18" s="730"/>
      <c r="Q18" s="709"/>
      <c r="R18" s="712"/>
      <c r="S18" s="712"/>
      <c r="T18" s="730"/>
    </row>
    <row r="19" spans="1:20" s="56" customFormat="1" x14ac:dyDescent="0.35">
      <c r="A19" s="435"/>
      <c r="B19" s="63" t="s">
        <v>129</v>
      </c>
      <c r="C19" s="64" t="e">
        <f>'1. Costs ERC'!P23</f>
        <v>#DIV/0!</v>
      </c>
      <c r="D19" s="65" t="e">
        <f>'1. Costs ERC'!P26</f>
        <v>#DIV/0!</v>
      </c>
      <c r="E19" s="65" t="e">
        <f>'1. Costs ERC'!P33</f>
        <v>#DIV/0!</v>
      </c>
      <c r="F19" s="65" t="e">
        <f>'1. Costs ERC'!P38</f>
        <v>#DIV/0!</v>
      </c>
      <c r="G19" s="65" t="e">
        <f>'1. Costs ERC'!P43</f>
        <v>#DIV/0!</v>
      </c>
      <c r="H19" s="66" t="e">
        <f>C19+D19+E19+F19+G19</f>
        <v>#DIV/0!</v>
      </c>
      <c r="I19" s="89" t="e">
        <f>'1. Costs ERC'!G59</f>
        <v>#DIV/0!</v>
      </c>
      <c r="J19" s="67" t="e">
        <f>'1. Costs ERC'!G69</f>
        <v>#DIV/0!</v>
      </c>
      <c r="K19" s="68" t="e">
        <f>'1. Costs ERC'!G77</f>
        <v>#DIV/0!</v>
      </c>
      <c r="L19" s="68" t="e">
        <f>'1. Costs ERC'!G87</f>
        <v>#DIV/0!</v>
      </c>
      <c r="M19" s="69" t="e">
        <f>'1. Costs ERC'!G93</f>
        <v>#DIV/0!</v>
      </c>
      <c r="N19" s="70" t="e">
        <f>'1. Costs ERC'!G101</f>
        <v>#DIV/0!</v>
      </c>
      <c r="O19" s="71" t="e">
        <f>L19+M19+N19</f>
        <v>#DIV/0!</v>
      </c>
      <c r="P19" s="66" t="e">
        <f>J19+K19+O19</f>
        <v>#DIV/0!</v>
      </c>
      <c r="Q19" s="72" t="e">
        <f>'1. Costs ERC'!G115</f>
        <v>#DIV/0!</v>
      </c>
      <c r="R19" s="73" t="e">
        <f>0.25*(H19+P19)</f>
        <v>#DIV/0!</v>
      </c>
      <c r="S19" s="74" t="e">
        <f>H19+I19+P19+Q19+R19</f>
        <v>#DIV/0!</v>
      </c>
      <c r="T19" s="75" t="e">
        <f>'1. Costs ERC'!G150</f>
        <v>#DIV/0!</v>
      </c>
    </row>
    <row r="20" spans="1:20" s="56" customFormat="1" x14ac:dyDescent="0.35">
      <c r="A20" s="435"/>
      <c r="B20" s="617"/>
      <c r="C20" s="618"/>
      <c r="D20" s="619"/>
      <c r="E20" s="619"/>
      <c r="F20" s="619"/>
      <c r="G20" s="619"/>
      <c r="H20" s="66">
        <f t="shared" ref="H20:H24" si="0">C20+D20+E20+F20+G20</f>
        <v>0</v>
      </c>
      <c r="I20" s="623"/>
      <c r="J20" s="618"/>
      <c r="K20" s="619"/>
      <c r="L20" s="619"/>
      <c r="M20" s="619"/>
      <c r="N20" s="624"/>
      <c r="O20" s="76">
        <f t="shared" ref="O20:O24" si="1">L20+M20+N20</f>
        <v>0</v>
      </c>
      <c r="P20" s="77">
        <f t="shared" ref="P20:P24" si="2">J20+K20+O20</f>
        <v>0</v>
      </c>
      <c r="Q20" s="627"/>
      <c r="R20" s="73">
        <f>0.25*(H20+P20)</f>
        <v>0</v>
      </c>
      <c r="S20" s="74">
        <f t="shared" ref="S20:S24" si="3">H20+I20+P20+Q20+R20</f>
        <v>0</v>
      </c>
      <c r="T20" s="629"/>
    </row>
    <row r="21" spans="1:20" s="56" customFormat="1" x14ac:dyDescent="0.35">
      <c r="A21" s="62"/>
      <c r="B21" s="617"/>
      <c r="C21" s="618"/>
      <c r="D21" s="619"/>
      <c r="E21" s="619"/>
      <c r="F21" s="619"/>
      <c r="G21" s="619"/>
      <c r="H21" s="66">
        <f t="shared" si="0"/>
        <v>0</v>
      </c>
      <c r="I21" s="623"/>
      <c r="J21" s="618"/>
      <c r="K21" s="619"/>
      <c r="L21" s="619"/>
      <c r="M21" s="619"/>
      <c r="N21" s="624"/>
      <c r="O21" s="76">
        <f t="shared" si="1"/>
        <v>0</v>
      </c>
      <c r="P21" s="77">
        <f t="shared" si="2"/>
        <v>0</v>
      </c>
      <c r="Q21" s="627"/>
      <c r="R21" s="73">
        <f t="shared" ref="R21:R24" si="4">0.25*(H21+P21)</f>
        <v>0</v>
      </c>
      <c r="S21" s="74">
        <f t="shared" si="3"/>
        <v>0</v>
      </c>
      <c r="T21" s="629"/>
    </row>
    <row r="22" spans="1:20" s="56" customFormat="1" x14ac:dyDescent="0.35">
      <c r="A22" s="435"/>
      <c r="B22" s="617"/>
      <c r="C22" s="618"/>
      <c r="D22" s="619"/>
      <c r="E22" s="619"/>
      <c r="F22" s="619"/>
      <c r="G22" s="619"/>
      <c r="H22" s="66">
        <f t="shared" si="0"/>
        <v>0</v>
      </c>
      <c r="I22" s="623"/>
      <c r="J22" s="618"/>
      <c r="K22" s="619"/>
      <c r="L22" s="619"/>
      <c r="M22" s="619"/>
      <c r="N22" s="624"/>
      <c r="O22" s="76">
        <f t="shared" si="1"/>
        <v>0</v>
      </c>
      <c r="P22" s="77">
        <f t="shared" si="2"/>
        <v>0</v>
      </c>
      <c r="Q22" s="627"/>
      <c r="R22" s="73">
        <f t="shared" si="4"/>
        <v>0</v>
      </c>
      <c r="S22" s="74">
        <f t="shared" si="3"/>
        <v>0</v>
      </c>
      <c r="T22" s="629"/>
    </row>
    <row r="23" spans="1:20" s="56" customFormat="1" x14ac:dyDescent="0.35">
      <c r="A23" s="62"/>
      <c r="B23" s="617"/>
      <c r="C23" s="618"/>
      <c r="D23" s="619"/>
      <c r="E23" s="619"/>
      <c r="F23" s="619"/>
      <c r="G23" s="619"/>
      <c r="H23" s="66">
        <f t="shared" si="0"/>
        <v>0</v>
      </c>
      <c r="I23" s="623"/>
      <c r="J23" s="618"/>
      <c r="K23" s="619"/>
      <c r="L23" s="619"/>
      <c r="M23" s="619"/>
      <c r="N23" s="624"/>
      <c r="O23" s="76">
        <f t="shared" si="1"/>
        <v>0</v>
      </c>
      <c r="P23" s="77">
        <f t="shared" si="2"/>
        <v>0</v>
      </c>
      <c r="Q23" s="627"/>
      <c r="R23" s="73">
        <f t="shared" si="4"/>
        <v>0</v>
      </c>
      <c r="S23" s="74">
        <f t="shared" si="3"/>
        <v>0</v>
      </c>
      <c r="T23" s="629"/>
    </row>
    <row r="24" spans="1:20" s="56" customFormat="1" ht="15" thickBot="1" x14ac:dyDescent="0.4">
      <c r="A24" s="435"/>
      <c r="B24" s="620"/>
      <c r="C24" s="621"/>
      <c r="D24" s="622"/>
      <c r="E24" s="622"/>
      <c r="F24" s="622"/>
      <c r="G24" s="622"/>
      <c r="H24" s="78">
        <f t="shared" si="0"/>
        <v>0</v>
      </c>
      <c r="I24" s="625"/>
      <c r="J24" s="621"/>
      <c r="K24" s="622"/>
      <c r="L24" s="622"/>
      <c r="M24" s="622"/>
      <c r="N24" s="626"/>
      <c r="O24" s="79">
        <f t="shared" si="1"/>
        <v>0</v>
      </c>
      <c r="P24" s="80">
        <f t="shared" si="2"/>
        <v>0</v>
      </c>
      <c r="Q24" s="628"/>
      <c r="R24" s="73">
        <f t="shared" si="4"/>
        <v>0</v>
      </c>
      <c r="S24" s="74">
        <f t="shared" si="3"/>
        <v>0</v>
      </c>
      <c r="T24" s="630"/>
    </row>
    <row r="25" spans="1:20" s="88" customFormat="1" ht="15" thickBot="1" x14ac:dyDescent="0.4">
      <c r="A25" s="436"/>
      <c r="B25" s="81" t="s">
        <v>130</v>
      </c>
      <c r="C25" s="82" t="e">
        <f t="shared" ref="C25:N25" si="5">SUM(C19:C24)</f>
        <v>#DIV/0!</v>
      </c>
      <c r="D25" s="83" t="e">
        <f t="shared" si="5"/>
        <v>#DIV/0!</v>
      </c>
      <c r="E25" s="83" t="e">
        <f t="shared" si="5"/>
        <v>#DIV/0!</v>
      </c>
      <c r="F25" s="83" t="e">
        <f t="shared" si="5"/>
        <v>#DIV/0!</v>
      </c>
      <c r="G25" s="83" t="e">
        <f t="shared" si="5"/>
        <v>#DIV/0!</v>
      </c>
      <c r="H25" s="84" t="e">
        <f t="shared" si="5"/>
        <v>#DIV/0!</v>
      </c>
      <c r="I25" s="85" t="e">
        <f t="shared" si="5"/>
        <v>#DIV/0!</v>
      </c>
      <c r="J25" s="82" t="e">
        <f t="shared" si="5"/>
        <v>#DIV/0!</v>
      </c>
      <c r="K25" s="83" t="e">
        <f t="shared" si="5"/>
        <v>#DIV/0!</v>
      </c>
      <c r="L25" s="83" t="e">
        <f t="shared" si="5"/>
        <v>#DIV/0!</v>
      </c>
      <c r="M25" s="83" t="e">
        <f t="shared" si="5"/>
        <v>#DIV/0!</v>
      </c>
      <c r="N25" s="86" t="e">
        <f t="shared" si="5"/>
        <v>#DIV/0!</v>
      </c>
      <c r="O25" s="83" t="e">
        <f t="shared" ref="O25:T25" si="6">SUM(O19:O24)</f>
        <v>#DIV/0!</v>
      </c>
      <c r="P25" s="84" t="e">
        <f t="shared" si="6"/>
        <v>#DIV/0!</v>
      </c>
      <c r="Q25" s="82" t="e">
        <f t="shared" si="6"/>
        <v>#DIV/0!</v>
      </c>
      <c r="R25" s="83" t="e">
        <f t="shared" si="6"/>
        <v>#DIV/0!</v>
      </c>
      <c r="S25" s="87" t="e">
        <f t="shared" si="6"/>
        <v>#DIV/0!</v>
      </c>
      <c r="T25" s="90" t="e">
        <f t="shared" si="6"/>
        <v>#DIV/0!</v>
      </c>
    </row>
    <row r="26" spans="1:20" s="56" customFormat="1" x14ac:dyDescent="0.35">
      <c r="B26" s="437"/>
      <c r="C26" s="437"/>
      <c r="D26" s="437"/>
      <c r="E26" s="437"/>
      <c r="F26" s="437"/>
      <c r="G26" s="437"/>
      <c r="H26" s="437"/>
      <c r="I26" s="437"/>
      <c r="J26" s="437"/>
      <c r="K26" s="437"/>
      <c r="L26" s="437"/>
      <c r="M26" s="437"/>
      <c r="N26" s="437"/>
      <c r="O26" s="437"/>
      <c r="P26" s="437"/>
      <c r="Q26" s="437"/>
      <c r="R26" s="437"/>
      <c r="S26" s="437"/>
      <c r="T26" s="437"/>
    </row>
  </sheetData>
  <mergeCells count="16">
    <mergeCell ref="S16:S18"/>
    <mergeCell ref="T16:T18"/>
    <mergeCell ref="J17:J18"/>
    <mergeCell ref="K17:K18"/>
    <mergeCell ref="L17:O17"/>
    <mergeCell ref="P17:P18"/>
    <mergeCell ref="B4:E4"/>
    <mergeCell ref="C7:F7"/>
    <mergeCell ref="C9:F9"/>
    <mergeCell ref="Q16:Q18"/>
    <mergeCell ref="R16:R18"/>
    <mergeCell ref="C14:F14"/>
    <mergeCell ref="B16:B17"/>
    <mergeCell ref="C16:H17"/>
    <mergeCell ref="I16:I18"/>
    <mergeCell ref="J16:P16"/>
  </mergeCells>
  <pageMargins left="0.7" right="0.7" top="0.75" bottom="0.75" header="0.3" footer="0.3"/>
  <pageSetup paperSize="9" scale="52" orientation="landscape" r:id="rId1"/>
  <headerFooter>
    <oddHeader>&amp;R&amp;"Calibri"&amp;8&amp;K000000 Begränsad delning&amp;1#_x000D_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0A2E8-EF2B-4CCC-8E46-61CB4965AB36}">
  <sheetPr codeName="Blad4">
    <tabColor rgb="FFE3EDE8"/>
  </sheetPr>
  <dimension ref="A1:AE28"/>
  <sheetViews>
    <sheetView topLeftCell="A3" zoomScale="98" zoomScaleNormal="98" workbookViewId="0">
      <selection activeCell="Q21" sqref="Q21"/>
    </sheetView>
  </sheetViews>
  <sheetFormatPr defaultColWidth="8.81640625" defaultRowHeight="14.5" x14ac:dyDescent="0.35"/>
  <cols>
    <col min="1" max="1" width="2.54296875" style="48" customWidth="1"/>
    <col min="2" max="2" width="25.1796875" style="48" customWidth="1"/>
    <col min="3" max="17" width="8.54296875" style="48" customWidth="1"/>
    <col min="18" max="18" width="12.54296875" style="48" customWidth="1"/>
    <col min="19" max="19" width="15.81640625" style="48" customWidth="1"/>
    <col min="20" max="22" width="12.54296875" style="48" customWidth="1"/>
    <col min="23" max="23" width="13.81640625" style="48" customWidth="1"/>
    <col min="24" max="27" width="12.54296875" style="48" customWidth="1"/>
    <col min="28" max="28" width="14.81640625" style="48" customWidth="1"/>
    <col min="29" max="30" width="12.54296875" style="48" customWidth="1"/>
    <col min="31" max="31" width="3.81640625" style="48" customWidth="1"/>
    <col min="32" max="16384" width="8.81640625" style="48"/>
  </cols>
  <sheetData>
    <row r="1" spans="1:31" s="46" customFormat="1" ht="16.5" customHeight="1" thickBot="1" x14ac:dyDescent="0.4">
      <c r="A1" s="179"/>
      <c r="B1" s="44"/>
      <c r="C1" s="161"/>
      <c r="D1" s="174"/>
      <c r="E1" s="174"/>
      <c r="F1" s="174"/>
      <c r="G1" s="174"/>
      <c r="H1" s="174"/>
      <c r="I1" s="161"/>
      <c r="J1" s="174"/>
      <c r="K1" s="174"/>
      <c r="L1" s="174"/>
      <c r="M1" s="174"/>
      <c r="N1" s="174"/>
      <c r="O1" s="161"/>
      <c r="P1" s="161"/>
      <c r="Q1" s="161"/>
      <c r="R1" s="432"/>
      <c r="S1" s="432"/>
      <c r="T1" s="432"/>
      <c r="U1" s="432"/>
      <c r="V1" s="432"/>
      <c r="W1" s="432"/>
      <c r="X1" s="432"/>
      <c r="Y1" s="432"/>
      <c r="Z1" s="432"/>
      <c r="AA1" s="432"/>
      <c r="AB1" s="432"/>
      <c r="AC1" s="432"/>
      <c r="AD1" s="432"/>
      <c r="AE1" s="430"/>
    </row>
    <row r="2" spans="1:31" ht="23.5" x14ac:dyDescent="0.55000000000000004">
      <c r="A2" s="420"/>
      <c r="B2" s="438" t="s">
        <v>106</v>
      </c>
      <c r="C2" s="439"/>
      <c r="D2" s="511"/>
      <c r="E2" s="511"/>
      <c r="F2" s="511"/>
      <c r="G2" s="511"/>
      <c r="H2" s="511"/>
      <c r="I2" s="511"/>
      <c r="J2" s="511"/>
      <c r="K2" s="440"/>
      <c r="L2" s="427"/>
      <c r="M2" s="427"/>
      <c r="N2" s="427"/>
      <c r="O2" s="428"/>
      <c r="P2" s="428"/>
      <c r="Q2" s="428"/>
      <c r="R2" s="428"/>
      <c r="S2" s="428"/>
      <c r="T2" s="428"/>
      <c r="U2" s="428"/>
      <c r="V2" s="428"/>
      <c r="W2" s="428"/>
      <c r="X2" s="428"/>
      <c r="Y2" s="428"/>
      <c r="Z2" s="428"/>
      <c r="AA2" s="428"/>
      <c r="AB2" s="428"/>
      <c r="AC2" s="428"/>
      <c r="AD2" s="441"/>
      <c r="AE2" s="422"/>
    </row>
    <row r="3" spans="1:31" ht="28.5" customHeight="1" x14ac:dyDescent="0.35">
      <c r="A3" s="420"/>
      <c r="B3" s="442"/>
      <c r="C3" s="50"/>
      <c r="D3" s="511"/>
      <c r="E3" s="511"/>
      <c r="F3" s="503"/>
      <c r="G3" s="503"/>
      <c r="H3" s="503"/>
      <c r="I3" s="503"/>
      <c r="J3" s="526"/>
      <c r="K3" s="433"/>
      <c r="L3" s="433"/>
      <c r="M3" s="433"/>
      <c r="N3" s="433"/>
      <c r="O3" s="432"/>
      <c r="P3" s="432"/>
      <c r="Q3" s="432"/>
      <c r="R3" s="430"/>
      <c r="S3" s="430"/>
      <c r="T3" s="430"/>
      <c r="U3" s="430"/>
      <c r="V3" s="430"/>
      <c r="W3" s="430"/>
      <c r="X3" s="430"/>
      <c r="Y3" s="430"/>
      <c r="Z3" s="430"/>
      <c r="AA3" s="430"/>
      <c r="AB3" s="430"/>
      <c r="AC3" s="430"/>
      <c r="AD3" s="443"/>
      <c r="AE3" s="422"/>
    </row>
    <row r="4" spans="1:31" ht="15.5" x14ac:dyDescent="0.35">
      <c r="A4" s="420"/>
      <c r="B4" s="700" t="s">
        <v>164</v>
      </c>
      <c r="C4" s="701"/>
      <c r="D4" s="701"/>
      <c r="E4" s="701"/>
      <c r="F4" s="702"/>
      <c r="G4" s="702"/>
      <c r="H4" s="702"/>
      <c r="I4" s="703"/>
      <c r="J4" s="525"/>
      <c r="K4" s="525"/>
      <c r="L4" s="480" t="s">
        <v>107</v>
      </c>
      <c r="M4" s="480"/>
      <c r="N4" s="480"/>
      <c r="O4" s="433"/>
      <c r="P4" s="433"/>
      <c r="Q4" s="433"/>
      <c r="R4" s="430"/>
      <c r="S4" s="430"/>
      <c r="T4" s="430"/>
      <c r="U4" s="430"/>
      <c r="V4" s="430"/>
      <c r="W4" s="430"/>
      <c r="X4" s="430"/>
      <c r="Y4" s="430"/>
      <c r="Z4" s="430"/>
      <c r="AA4" s="430"/>
      <c r="AB4" s="430"/>
      <c r="AC4" s="430"/>
      <c r="AD4" s="443"/>
      <c r="AE4" s="422"/>
    </row>
    <row r="5" spans="1:31" ht="7.5" customHeight="1" x14ac:dyDescent="0.35">
      <c r="A5" s="420"/>
      <c r="B5" s="444"/>
      <c r="C5" s="511"/>
      <c r="D5" s="511"/>
      <c r="E5" s="511"/>
      <c r="F5" s="522"/>
      <c r="G5" s="508"/>
      <c r="H5" s="508"/>
      <c r="I5" s="508"/>
      <c r="J5" s="511"/>
      <c r="K5" s="511"/>
      <c r="L5" s="422"/>
      <c r="M5" s="433"/>
      <c r="N5" s="433"/>
      <c r="O5" s="433"/>
      <c r="P5" s="433"/>
      <c r="Q5" s="433"/>
      <c r="R5" s="430"/>
      <c r="S5" s="430"/>
      <c r="T5" s="430"/>
      <c r="U5" s="430"/>
      <c r="V5" s="430"/>
      <c r="W5" s="430"/>
      <c r="X5" s="430"/>
      <c r="Y5" s="430"/>
      <c r="Z5" s="430"/>
      <c r="AA5" s="430"/>
      <c r="AB5" s="430"/>
      <c r="AC5" s="430"/>
      <c r="AD5" s="443"/>
      <c r="AE5" s="422"/>
    </row>
    <row r="6" spans="1:31" ht="18.5" x14ac:dyDescent="0.45">
      <c r="A6" s="420"/>
      <c r="B6" s="445" t="s">
        <v>13</v>
      </c>
      <c r="C6" s="515"/>
      <c r="D6" s="515"/>
      <c r="E6" s="515"/>
      <c r="F6" s="515"/>
      <c r="G6" s="523"/>
      <c r="H6" s="523"/>
      <c r="I6" s="524"/>
      <c r="J6" s="511"/>
      <c r="K6" s="511"/>
      <c r="L6" s="421"/>
      <c r="M6" s="508"/>
      <c r="N6" s="511"/>
      <c r="O6" s="511"/>
      <c r="P6" s="510"/>
      <c r="Q6" s="504"/>
      <c r="R6" s="430"/>
      <c r="S6" s="430"/>
      <c r="T6" s="430"/>
      <c r="U6" s="430"/>
      <c r="V6" s="430"/>
      <c r="W6" s="430"/>
      <c r="X6" s="430"/>
      <c r="Y6" s="430"/>
      <c r="Z6" s="430"/>
      <c r="AA6" s="430"/>
      <c r="AB6" s="430"/>
      <c r="AC6" s="430"/>
      <c r="AD6" s="443"/>
      <c r="AE6" s="422"/>
    </row>
    <row r="7" spans="1:31" x14ac:dyDescent="0.35">
      <c r="A7" s="425"/>
      <c r="B7" s="459" t="s">
        <v>14</v>
      </c>
      <c r="C7" s="704">
        <f>'1. Costs ERC'!C7:F7</f>
        <v>0</v>
      </c>
      <c r="D7" s="744"/>
      <c r="E7" s="744"/>
      <c r="F7" s="705"/>
      <c r="G7" s="705"/>
      <c r="H7" s="705"/>
      <c r="I7" s="705"/>
      <c r="J7" s="705"/>
      <c r="K7" s="705"/>
      <c r="L7" s="706"/>
      <c r="M7" s="505"/>
      <c r="N7" s="505"/>
      <c r="O7" s="512"/>
      <c r="P7" s="506"/>
      <c r="Q7" s="506"/>
      <c r="R7" s="430"/>
      <c r="S7" s="430"/>
      <c r="T7" s="430"/>
      <c r="U7" s="430"/>
      <c r="V7" s="430"/>
      <c r="W7" s="430"/>
      <c r="X7" s="430"/>
      <c r="Y7" s="430"/>
      <c r="Z7" s="430"/>
      <c r="AA7" s="430"/>
      <c r="AB7" s="430"/>
      <c r="AC7" s="430"/>
      <c r="AD7" s="443"/>
      <c r="AE7" s="422"/>
    </row>
    <row r="8" spans="1:31" ht="7" customHeight="1" x14ac:dyDescent="0.35">
      <c r="A8" s="420"/>
      <c r="B8" s="460"/>
      <c r="C8" s="451"/>
      <c r="D8" s="451"/>
      <c r="E8" s="451"/>
      <c r="F8" s="452"/>
      <c r="G8" s="452"/>
      <c r="H8" s="452"/>
      <c r="I8" s="452"/>
      <c r="J8" s="452"/>
      <c r="K8" s="452"/>
      <c r="L8" s="452"/>
      <c r="M8" s="507"/>
      <c r="N8" s="513"/>
      <c r="O8" s="511"/>
      <c r="P8" s="511"/>
      <c r="Q8" s="508"/>
      <c r="R8" s="430"/>
      <c r="S8" s="430"/>
      <c r="T8" s="430"/>
      <c r="U8" s="430"/>
      <c r="V8" s="430"/>
      <c r="W8" s="430"/>
      <c r="X8" s="430"/>
      <c r="Y8" s="430"/>
      <c r="Z8" s="430"/>
      <c r="AA8" s="430"/>
      <c r="AB8" s="430"/>
      <c r="AC8" s="430"/>
      <c r="AD8" s="443"/>
      <c r="AE8" s="422"/>
    </row>
    <row r="9" spans="1:31" x14ac:dyDescent="0.35">
      <c r="A9" s="420"/>
      <c r="B9" s="459" t="s">
        <v>108</v>
      </c>
      <c r="C9" s="704">
        <f>'1. Costs ERC'!C9:F9</f>
        <v>0</v>
      </c>
      <c r="D9" s="744"/>
      <c r="E9" s="744"/>
      <c r="F9" s="705"/>
      <c r="G9" s="705"/>
      <c r="H9" s="705"/>
      <c r="I9" s="705"/>
      <c r="J9" s="705"/>
      <c r="K9" s="705"/>
      <c r="L9" s="706"/>
      <c r="M9" s="505"/>
      <c r="N9" s="505"/>
      <c r="O9" s="512"/>
      <c r="P9" s="509"/>
      <c r="Q9" s="509"/>
      <c r="R9" s="430"/>
      <c r="S9" s="430"/>
      <c r="T9" s="430"/>
      <c r="U9" s="430"/>
      <c r="V9" s="430"/>
      <c r="W9" s="430"/>
      <c r="X9" s="430"/>
      <c r="Y9" s="430"/>
      <c r="Z9" s="430"/>
      <c r="AA9" s="430"/>
      <c r="AB9" s="430"/>
      <c r="AC9" s="430"/>
      <c r="AD9" s="443"/>
      <c r="AE9" s="422"/>
    </row>
    <row r="10" spans="1:31" ht="7" customHeight="1" x14ac:dyDescent="0.35">
      <c r="A10" s="420"/>
      <c r="B10" s="461"/>
      <c r="C10" s="453"/>
      <c r="D10" s="453"/>
      <c r="E10" s="453"/>
      <c r="F10" s="454"/>
      <c r="G10" s="454"/>
      <c r="H10" s="454"/>
      <c r="I10" s="455"/>
      <c r="J10" s="455"/>
      <c r="K10" s="455"/>
      <c r="L10" s="455"/>
      <c r="M10" s="488"/>
      <c r="N10" s="488"/>
      <c r="O10" s="434"/>
      <c r="P10" s="430"/>
      <c r="Q10" s="430"/>
      <c r="R10" s="430"/>
      <c r="S10" s="430"/>
      <c r="T10" s="430"/>
      <c r="U10" s="430"/>
      <c r="V10" s="430"/>
      <c r="W10" s="430"/>
      <c r="X10" s="430"/>
      <c r="Y10" s="430"/>
      <c r="Z10" s="430"/>
      <c r="AA10" s="430"/>
      <c r="AB10" s="430"/>
      <c r="AC10" s="430"/>
      <c r="AD10" s="443"/>
      <c r="AE10" s="422"/>
    </row>
    <row r="11" spans="1:31" x14ac:dyDescent="0.35">
      <c r="A11" s="50"/>
      <c r="B11" s="462"/>
      <c r="C11" s="295" t="s">
        <v>16</v>
      </c>
      <c r="D11" s="514"/>
      <c r="E11" s="514"/>
      <c r="F11" s="514" t="s">
        <v>17</v>
      </c>
      <c r="G11" s="514"/>
      <c r="H11" s="514"/>
      <c r="I11" s="515"/>
      <c r="J11" s="515"/>
      <c r="K11" s="515"/>
      <c r="L11" s="516"/>
      <c r="M11" s="516"/>
      <c r="N11" s="240"/>
      <c r="O11" s="430"/>
      <c r="P11" s="430"/>
      <c r="Q11" s="430"/>
      <c r="R11" s="430"/>
      <c r="S11" s="430"/>
      <c r="T11" s="430"/>
      <c r="U11" s="430"/>
      <c r="V11" s="430"/>
      <c r="W11" s="430"/>
      <c r="X11" s="430"/>
      <c r="Y11" s="430"/>
      <c r="Z11" s="430"/>
      <c r="AA11" s="430"/>
      <c r="AB11" s="430"/>
      <c r="AC11" s="430"/>
      <c r="AD11" s="443"/>
      <c r="AE11" s="422"/>
    </row>
    <row r="12" spans="1:31" x14ac:dyDescent="0.35">
      <c r="A12" s="419"/>
      <c r="B12" s="463" t="s">
        <v>18</v>
      </c>
      <c r="C12" s="748">
        <f>'1. Costs ERC'!C12</f>
        <v>0</v>
      </c>
      <c r="D12" s="749"/>
      <c r="E12" s="517"/>
      <c r="F12" s="748">
        <f>'1. Costs ERC'!D12</f>
        <v>0</v>
      </c>
      <c r="G12" s="749"/>
      <c r="H12" s="517"/>
      <c r="I12" s="518"/>
      <c r="J12" s="519"/>
      <c r="K12" s="519"/>
      <c r="L12" s="174"/>
      <c r="M12" s="174"/>
      <c r="N12" s="174"/>
      <c r="O12" s="429"/>
      <c r="P12" s="429"/>
      <c r="Q12" s="429"/>
      <c r="R12" s="430"/>
      <c r="S12" s="430"/>
      <c r="T12" s="430"/>
      <c r="U12" s="430"/>
      <c r="V12" s="430"/>
      <c r="W12" s="430"/>
      <c r="X12" s="430"/>
      <c r="Y12" s="430"/>
      <c r="Z12" s="430"/>
      <c r="AA12" s="430"/>
      <c r="AB12" s="430"/>
      <c r="AC12" s="430"/>
      <c r="AD12" s="443"/>
      <c r="AE12" s="422"/>
    </row>
    <row r="13" spans="1:31" ht="7" customHeight="1" x14ac:dyDescent="0.35">
      <c r="A13" s="419"/>
      <c r="B13" s="464"/>
      <c r="C13" s="457"/>
      <c r="D13" s="457"/>
      <c r="E13" s="457"/>
      <c r="F13" s="457"/>
      <c r="G13" s="457"/>
      <c r="H13" s="457"/>
      <c r="I13" s="458"/>
      <c r="J13" s="458"/>
      <c r="K13" s="458"/>
      <c r="L13" s="458"/>
      <c r="M13" s="458"/>
      <c r="N13" s="458"/>
      <c r="O13" s="430"/>
      <c r="P13" s="430"/>
      <c r="Q13" s="430"/>
      <c r="R13" s="430"/>
      <c r="S13" s="430"/>
      <c r="T13" s="430"/>
      <c r="U13" s="430"/>
      <c r="V13" s="430"/>
      <c r="W13" s="430"/>
      <c r="X13" s="430"/>
      <c r="Y13" s="430"/>
      <c r="Z13" s="430"/>
      <c r="AA13" s="430"/>
      <c r="AB13" s="430"/>
      <c r="AC13" s="430"/>
      <c r="AD13" s="443"/>
      <c r="AE13" s="422"/>
    </row>
    <row r="14" spans="1:31" x14ac:dyDescent="0.35">
      <c r="A14" s="420"/>
      <c r="B14" s="465" t="s">
        <v>19</v>
      </c>
      <c r="C14" s="745">
        <f>'1. Costs ERC'!C14:F14</f>
        <v>0</v>
      </c>
      <c r="D14" s="745"/>
      <c r="E14" s="745"/>
      <c r="F14" s="746"/>
      <c r="G14" s="746"/>
      <c r="H14" s="746"/>
      <c r="I14" s="746"/>
      <c r="J14" s="746"/>
      <c r="K14" s="746"/>
      <c r="L14" s="746"/>
      <c r="M14" s="505"/>
      <c r="N14" s="505"/>
      <c r="O14" s="489"/>
      <c r="P14" s="489"/>
      <c r="Q14" s="489"/>
      <c r="R14" s="430"/>
      <c r="S14" s="430"/>
      <c r="T14" s="430"/>
      <c r="U14" s="430"/>
      <c r="V14" s="430"/>
      <c r="W14" s="430"/>
      <c r="X14" s="430"/>
      <c r="Y14" s="430"/>
      <c r="Z14" s="430"/>
      <c r="AA14" s="430"/>
      <c r="AB14" s="430"/>
      <c r="AC14" s="430"/>
      <c r="AD14" s="443"/>
      <c r="AE14" s="422"/>
    </row>
    <row r="15" spans="1:31" ht="24" thickBot="1" x14ac:dyDescent="0.6">
      <c r="A15" s="50"/>
      <c r="B15" s="466"/>
      <c r="C15" s="431"/>
      <c r="D15" s="431"/>
      <c r="E15" s="431"/>
      <c r="F15" s="520"/>
      <c r="G15" s="521"/>
      <c r="H15" s="521"/>
      <c r="I15" s="521"/>
      <c r="J15" s="521"/>
      <c r="K15" s="521"/>
      <c r="L15" s="424"/>
      <c r="M15" s="424"/>
      <c r="N15" s="424"/>
      <c r="O15" s="424"/>
      <c r="P15" s="424"/>
      <c r="Q15" s="424"/>
      <c r="R15" s="426"/>
      <c r="S15" s="426"/>
      <c r="T15" s="426"/>
      <c r="U15" s="426"/>
      <c r="V15" s="426"/>
      <c r="W15" s="426"/>
      <c r="X15" s="426"/>
      <c r="Y15" s="426"/>
      <c r="Z15" s="426"/>
      <c r="AA15" s="426"/>
      <c r="AB15" s="426"/>
      <c r="AC15" s="426"/>
      <c r="AD15" s="468"/>
      <c r="AE15" s="422"/>
    </row>
    <row r="16" spans="1:31" s="56" customFormat="1" x14ac:dyDescent="0.35">
      <c r="A16" s="423"/>
      <c r="B16" s="713"/>
      <c r="C16" s="715" t="s">
        <v>30</v>
      </c>
      <c r="D16" s="747"/>
      <c r="E16" s="747"/>
      <c r="F16" s="716"/>
      <c r="G16" s="716"/>
      <c r="H16" s="716"/>
      <c r="I16" s="716"/>
      <c r="J16" s="716"/>
      <c r="K16" s="716"/>
      <c r="L16" s="716"/>
      <c r="M16" s="716"/>
      <c r="N16" s="716"/>
      <c r="O16" s="716"/>
      <c r="P16" s="716"/>
      <c r="Q16" s="716"/>
      <c r="R16" s="717"/>
      <c r="S16" s="721" t="s">
        <v>109</v>
      </c>
      <c r="T16" s="724" t="s">
        <v>89</v>
      </c>
      <c r="U16" s="725"/>
      <c r="V16" s="726"/>
      <c r="W16" s="726"/>
      <c r="X16" s="726"/>
      <c r="Y16" s="726"/>
      <c r="Z16" s="727"/>
      <c r="AA16" s="707" t="s">
        <v>110</v>
      </c>
      <c r="AB16" s="710" t="s">
        <v>111</v>
      </c>
      <c r="AC16" s="710" t="s">
        <v>112</v>
      </c>
      <c r="AD16" s="728" t="s">
        <v>113</v>
      </c>
    </row>
    <row r="17" spans="1:30" s="56" customFormat="1" x14ac:dyDescent="0.35">
      <c r="A17" s="423"/>
      <c r="B17" s="713"/>
      <c r="C17" s="715"/>
      <c r="D17" s="747"/>
      <c r="E17" s="747"/>
      <c r="F17" s="716"/>
      <c r="G17" s="716"/>
      <c r="H17" s="716"/>
      <c r="I17" s="716"/>
      <c r="J17" s="716"/>
      <c r="K17" s="716"/>
      <c r="L17" s="716"/>
      <c r="M17" s="716"/>
      <c r="N17" s="716"/>
      <c r="O17" s="716"/>
      <c r="P17" s="716"/>
      <c r="Q17" s="716"/>
      <c r="R17" s="717"/>
      <c r="S17" s="721"/>
      <c r="T17" s="483"/>
      <c r="U17" s="484"/>
      <c r="V17" s="485"/>
      <c r="W17" s="485"/>
      <c r="X17" s="485"/>
      <c r="Y17" s="485"/>
      <c r="Z17" s="492"/>
      <c r="AA17" s="707"/>
      <c r="AB17" s="710"/>
      <c r="AC17" s="710"/>
      <c r="AD17" s="728"/>
    </row>
    <row r="18" spans="1:30" s="56" customFormat="1" ht="15" thickBot="1" x14ac:dyDescent="0.4">
      <c r="A18" s="423"/>
      <c r="B18" s="714"/>
      <c r="C18" s="718"/>
      <c r="D18" s="719"/>
      <c r="E18" s="719"/>
      <c r="F18" s="719"/>
      <c r="G18" s="719"/>
      <c r="H18" s="719"/>
      <c r="I18" s="719"/>
      <c r="J18" s="719"/>
      <c r="K18" s="719"/>
      <c r="L18" s="719"/>
      <c r="M18" s="719"/>
      <c r="N18" s="719"/>
      <c r="O18" s="719"/>
      <c r="P18" s="719"/>
      <c r="Q18" s="719"/>
      <c r="R18" s="720"/>
      <c r="S18" s="722"/>
      <c r="T18" s="731" t="s">
        <v>114</v>
      </c>
      <c r="U18" s="733" t="s">
        <v>115</v>
      </c>
      <c r="V18" s="735" t="s">
        <v>116</v>
      </c>
      <c r="W18" s="736"/>
      <c r="X18" s="736"/>
      <c r="Y18" s="736"/>
      <c r="Z18" s="737" t="s">
        <v>117</v>
      </c>
      <c r="AA18" s="708"/>
      <c r="AB18" s="711"/>
      <c r="AC18" s="711"/>
      <c r="AD18" s="729"/>
    </row>
    <row r="19" spans="1:30" s="56" customFormat="1" ht="15" thickBot="1" x14ac:dyDescent="0.4">
      <c r="A19" s="423"/>
      <c r="B19" s="482"/>
      <c r="C19" s="738" t="s">
        <v>119</v>
      </c>
      <c r="D19" s="739"/>
      <c r="E19" s="739"/>
      <c r="F19" s="740" t="s">
        <v>154</v>
      </c>
      <c r="G19" s="741"/>
      <c r="H19" s="741"/>
      <c r="I19" s="740" t="s">
        <v>155</v>
      </c>
      <c r="J19" s="741"/>
      <c r="K19" s="741"/>
      <c r="L19" s="740" t="s">
        <v>122</v>
      </c>
      <c r="M19" s="741"/>
      <c r="N19" s="741"/>
      <c r="O19" s="740" t="s">
        <v>156</v>
      </c>
      <c r="P19" s="741"/>
      <c r="Q19" s="741"/>
      <c r="R19" s="497"/>
      <c r="S19" s="722"/>
      <c r="T19" s="742"/>
      <c r="U19" s="743"/>
      <c r="V19" s="493"/>
      <c r="W19" s="494"/>
      <c r="X19" s="494"/>
      <c r="Y19" s="494"/>
      <c r="Z19" s="728"/>
      <c r="AA19" s="708"/>
      <c r="AB19" s="711"/>
      <c r="AC19" s="711"/>
      <c r="AD19" s="729"/>
    </row>
    <row r="20" spans="1:30" s="56" customFormat="1" ht="111.75" customHeight="1" thickBot="1" x14ac:dyDescent="0.4">
      <c r="A20" s="435"/>
      <c r="B20" s="57" t="s">
        <v>118</v>
      </c>
      <c r="C20" s="495" t="s">
        <v>157</v>
      </c>
      <c r="D20" s="496" t="s">
        <v>158</v>
      </c>
      <c r="E20" s="498" t="s">
        <v>159</v>
      </c>
      <c r="F20" s="500" t="s">
        <v>157</v>
      </c>
      <c r="G20" s="496" t="s">
        <v>158</v>
      </c>
      <c r="H20" s="498" t="s">
        <v>159</v>
      </c>
      <c r="I20" s="500" t="s">
        <v>157</v>
      </c>
      <c r="J20" s="496" t="s">
        <v>158</v>
      </c>
      <c r="K20" s="498" t="s">
        <v>159</v>
      </c>
      <c r="L20" s="500" t="s">
        <v>157</v>
      </c>
      <c r="M20" s="496" t="s">
        <v>158</v>
      </c>
      <c r="N20" s="498" t="s">
        <v>159</v>
      </c>
      <c r="O20" s="500" t="s">
        <v>157</v>
      </c>
      <c r="P20" s="496" t="s">
        <v>158</v>
      </c>
      <c r="Q20" s="496" t="s">
        <v>159</v>
      </c>
      <c r="R20" s="60" t="s">
        <v>124</v>
      </c>
      <c r="S20" s="723"/>
      <c r="T20" s="732"/>
      <c r="U20" s="734"/>
      <c r="V20" s="91" t="s">
        <v>125</v>
      </c>
      <c r="W20" s="61" t="s">
        <v>126</v>
      </c>
      <c r="X20" s="92" t="s">
        <v>127</v>
      </c>
      <c r="Y20" s="93" t="s">
        <v>128</v>
      </c>
      <c r="Z20" s="730"/>
      <c r="AA20" s="709"/>
      <c r="AB20" s="712"/>
      <c r="AC20" s="712"/>
      <c r="AD20" s="730"/>
    </row>
    <row r="21" spans="1:30" s="56" customFormat="1" x14ac:dyDescent="0.35">
      <c r="A21" s="435"/>
      <c r="B21" s="63" t="s">
        <v>129</v>
      </c>
      <c r="C21" s="64">
        <f>SUM('1. Costs ERC'!J23)</f>
        <v>0</v>
      </c>
      <c r="D21" s="486" t="e">
        <f>SUM('1. Costs ERC'!P23)</f>
        <v>#DIV/0!</v>
      </c>
      <c r="E21" s="499">
        <f>SUM('1. Costs ERC'!R23)</f>
        <v>0</v>
      </c>
      <c r="F21" s="501">
        <f>SUM('1. Costs ERC'!J26)</f>
        <v>0</v>
      </c>
      <c r="G21" s="65" t="e">
        <f>SUM('1. Costs ERC'!P26)</f>
        <v>#DIV/0!</v>
      </c>
      <c r="H21" s="490">
        <f>SUM('1. Costs ERC'!R26)</f>
        <v>0</v>
      </c>
      <c r="I21" s="501">
        <f>SUM('1. Costs ERC'!J33)</f>
        <v>0</v>
      </c>
      <c r="J21" s="65" t="e">
        <f>SUM('1. Costs ERC'!P33)</f>
        <v>#DIV/0!</v>
      </c>
      <c r="K21" s="490">
        <f>SUM('1. Costs ERC'!R33)</f>
        <v>0</v>
      </c>
      <c r="L21" s="501">
        <f>SUM('1. Costs ERC'!J38)</f>
        <v>0</v>
      </c>
      <c r="M21" s="65" t="e">
        <f>SUM('1. Costs ERC'!P38)</f>
        <v>#DIV/0!</v>
      </c>
      <c r="N21" s="490">
        <f>SUM('1. Costs ERC'!R38)</f>
        <v>0</v>
      </c>
      <c r="O21" s="501">
        <f>SUM('1. Costs ERC'!J43)</f>
        <v>0</v>
      </c>
      <c r="P21" s="490" t="e">
        <f>SUM('1. Costs ERC'!P43)</f>
        <v>#DIV/0!</v>
      </c>
      <c r="Q21" s="490">
        <f>SUM('1. Costs ERC'!R43)</f>
        <v>0</v>
      </c>
      <c r="R21" s="66" t="e">
        <f>D21+G21+J21+M21+P21</f>
        <v>#DIV/0!</v>
      </c>
      <c r="S21" s="89" t="e">
        <f>'1. Costs ERC'!G59</f>
        <v>#DIV/0!</v>
      </c>
      <c r="T21" s="67" t="e">
        <f>'1. Costs ERC'!G69</f>
        <v>#DIV/0!</v>
      </c>
      <c r="U21" s="68" t="e">
        <f>'1. Costs ERC'!G77</f>
        <v>#DIV/0!</v>
      </c>
      <c r="V21" s="68" t="e">
        <f>'1. Costs ERC'!G87</f>
        <v>#DIV/0!</v>
      </c>
      <c r="W21" s="69" t="e">
        <f>'1. Costs ERC'!G93</f>
        <v>#DIV/0!</v>
      </c>
      <c r="X21" s="70" t="e">
        <f>'1. Costs ERC'!G101</f>
        <v>#DIV/0!</v>
      </c>
      <c r="Y21" s="71" t="e">
        <f>V21+W21+X21</f>
        <v>#DIV/0!</v>
      </c>
      <c r="Z21" s="66" t="e">
        <f>T21+U21+Y21</f>
        <v>#DIV/0!</v>
      </c>
      <c r="AA21" s="72" t="e">
        <f>'1. Costs ERC'!G115</f>
        <v>#DIV/0!</v>
      </c>
      <c r="AB21" s="73" t="e">
        <f>0.25*(R21+Z21)</f>
        <v>#DIV/0!</v>
      </c>
      <c r="AC21" s="74" t="e">
        <f>R21+S21+Z21+AA21+AB21</f>
        <v>#DIV/0!</v>
      </c>
      <c r="AD21" s="75" t="e">
        <f>'1. Costs ERC'!G150</f>
        <v>#DIV/0!</v>
      </c>
    </row>
    <row r="22" spans="1:30" s="56" customFormat="1" x14ac:dyDescent="0.35">
      <c r="A22" s="435"/>
      <c r="B22" s="617"/>
      <c r="C22" s="618"/>
      <c r="D22" s="631"/>
      <c r="E22" s="624"/>
      <c r="F22" s="632"/>
      <c r="G22" s="619"/>
      <c r="H22" s="633"/>
      <c r="I22" s="632"/>
      <c r="J22" s="619"/>
      <c r="K22" s="633"/>
      <c r="L22" s="632"/>
      <c r="M22" s="619"/>
      <c r="N22" s="633"/>
      <c r="O22" s="632"/>
      <c r="P22" s="634"/>
      <c r="Q22" s="634"/>
      <c r="R22" s="66">
        <f t="shared" ref="R22:R26" si="0">C22+F22+I22+L22+O22</f>
        <v>0</v>
      </c>
      <c r="S22" s="623"/>
      <c r="T22" s="618"/>
      <c r="U22" s="619"/>
      <c r="V22" s="619"/>
      <c r="W22" s="619"/>
      <c r="X22" s="624"/>
      <c r="Y22" s="76">
        <f t="shared" ref="Y22:Y26" si="1">V22+W22+X22</f>
        <v>0</v>
      </c>
      <c r="Z22" s="77">
        <f t="shared" ref="Z22:Z26" si="2">T22+U22+Y22</f>
        <v>0</v>
      </c>
      <c r="AA22" s="627"/>
      <c r="AB22" s="73">
        <f>0.25*(R22+Z22)</f>
        <v>0</v>
      </c>
      <c r="AC22" s="74">
        <f t="shared" ref="AC22:AC26" si="3">R22+S22+Z22+AA22+AB22</f>
        <v>0</v>
      </c>
      <c r="AD22" s="629"/>
    </row>
    <row r="23" spans="1:30" s="56" customFormat="1" x14ac:dyDescent="0.35">
      <c r="A23" s="62"/>
      <c r="B23" s="617"/>
      <c r="C23" s="618"/>
      <c r="D23" s="631"/>
      <c r="E23" s="624"/>
      <c r="F23" s="632"/>
      <c r="G23" s="619"/>
      <c r="H23" s="633"/>
      <c r="I23" s="632"/>
      <c r="J23" s="619"/>
      <c r="K23" s="633"/>
      <c r="L23" s="632"/>
      <c r="M23" s="619"/>
      <c r="N23" s="633"/>
      <c r="O23" s="632"/>
      <c r="P23" s="634"/>
      <c r="Q23" s="634"/>
      <c r="R23" s="66">
        <f t="shared" si="0"/>
        <v>0</v>
      </c>
      <c r="S23" s="623"/>
      <c r="T23" s="618"/>
      <c r="U23" s="619"/>
      <c r="V23" s="619"/>
      <c r="W23" s="619"/>
      <c r="X23" s="624"/>
      <c r="Y23" s="76">
        <f t="shared" si="1"/>
        <v>0</v>
      </c>
      <c r="Z23" s="77">
        <f t="shared" si="2"/>
        <v>0</v>
      </c>
      <c r="AA23" s="627"/>
      <c r="AB23" s="73">
        <f t="shared" ref="AB23:AB26" si="4">0.25*(R23+Z23)</f>
        <v>0</v>
      </c>
      <c r="AC23" s="74">
        <f t="shared" si="3"/>
        <v>0</v>
      </c>
      <c r="AD23" s="629"/>
    </row>
    <row r="24" spans="1:30" s="56" customFormat="1" x14ac:dyDescent="0.35">
      <c r="A24" s="435"/>
      <c r="B24" s="617"/>
      <c r="C24" s="618"/>
      <c r="D24" s="631"/>
      <c r="E24" s="624"/>
      <c r="F24" s="632"/>
      <c r="G24" s="619"/>
      <c r="H24" s="633"/>
      <c r="I24" s="632"/>
      <c r="J24" s="619"/>
      <c r="K24" s="633"/>
      <c r="L24" s="632"/>
      <c r="M24" s="619"/>
      <c r="N24" s="633"/>
      <c r="O24" s="632"/>
      <c r="P24" s="634"/>
      <c r="Q24" s="634"/>
      <c r="R24" s="66">
        <f t="shared" si="0"/>
        <v>0</v>
      </c>
      <c r="S24" s="623"/>
      <c r="T24" s="618"/>
      <c r="U24" s="619"/>
      <c r="V24" s="619"/>
      <c r="W24" s="619"/>
      <c r="X24" s="624"/>
      <c r="Y24" s="76">
        <f t="shared" si="1"/>
        <v>0</v>
      </c>
      <c r="Z24" s="77">
        <f t="shared" si="2"/>
        <v>0</v>
      </c>
      <c r="AA24" s="627"/>
      <c r="AB24" s="73">
        <f t="shared" si="4"/>
        <v>0</v>
      </c>
      <c r="AC24" s="74">
        <f t="shared" si="3"/>
        <v>0</v>
      </c>
      <c r="AD24" s="629"/>
    </row>
    <row r="25" spans="1:30" s="56" customFormat="1" x14ac:dyDescent="0.35">
      <c r="A25" s="62"/>
      <c r="B25" s="617"/>
      <c r="C25" s="618"/>
      <c r="D25" s="631"/>
      <c r="E25" s="624"/>
      <c r="F25" s="632"/>
      <c r="G25" s="619"/>
      <c r="H25" s="633"/>
      <c r="I25" s="632"/>
      <c r="J25" s="619"/>
      <c r="K25" s="633"/>
      <c r="L25" s="632"/>
      <c r="M25" s="619"/>
      <c r="N25" s="633"/>
      <c r="O25" s="632"/>
      <c r="P25" s="634"/>
      <c r="Q25" s="634"/>
      <c r="R25" s="66">
        <f t="shared" si="0"/>
        <v>0</v>
      </c>
      <c r="S25" s="623"/>
      <c r="T25" s="618"/>
      <c r="U25" s="619"/>
      <c r="V25" s="619"/>
      <c r="W25" s="619"/>
      <c r="X25" s="624"/>
      <c r="Y25" s="76">
        <f t="shared" si="1"/>
        <v>0</v>
      </c>
      <c r="Z25" s="77">
        <f t="shared" si="2"/>
        <v>0</v>
      </c>
      <c r="AA25" s="627"/>
      <c r="AB25" s="73">
        <f t="shared" si="4"/>
        <v>0</v>
      </c>
      <c r="AC25" s="74">
        <f t="shared" si="3"/>
        <v>0</v>
      </c>
      <c r="AD25" s="629"/>
    </row>
    <row r="26" spans="1:30" s="56" customFormat="1" ht="15" thickBot="1" x14ac:dyDescent="0.4">
      <c r="A26" s="435"/>
      <c r="B26" s="620"/>
      <c r="C26" s="621"/>
      <c r="D26" s="635"/>
      <c r="E26" s="626"/>
      <c r="F26" s="636"/>
      <c r="G26" s="622"/>
      <c r="H26" s="637"/>
      <c r="I26" s="636"/>
      <c r="J26" s="622"/>
      <c r="K26" s="637"/>
      <c r="L26" s="636"/>
      <c r="M26" s="622"/>
      <c r="N26" s="637"/>
      <c r="O26" s="636"/>
      <c r="P26" s="638"/>
      <c r="Q26" s="638"/>
      <c r="R26" s="78">
        <f t="shared" si="0"/>
        <v>0</v>
      </c>
      <c r="S26" s="625"/>
      <c r="T26" s="621"/>
      <c r="U26" s="622"/>
      <c r="V26" s="622"/>
      <c r="W26" s="622"/>
      <c r="X26" s="626"/>
      <c r="Y26" s="79">
        <f t="shared" si="1"/>
        <v>0</v>
      </c>
      <c r="Z26" s="80">
        <f t="shared" si="2"/>
        <v>0</v>
      </c>
      <c r="AA26" s="628"/>
      <c r="AB26" s="73">
        <f t="shared" si="4"/>
        <v>0</v>
      </c>
      <c r="AC26" s="74">
        <f t="shared" si="3"/>
        <v>0</v>
      </c>
      <c r="AD26" s="630"/>
    </row>
    <row r="27" spans="1:30" s="88" customFormat="1" ht="15" thickBot="1" x14ac:dyDescent="0.4">
      <c r="A27" s="436"/>
      <c r="B27" s="81" t="s">
        <v>130</v>
      </c>
      <c r="C27" s="82">
        <f t="shared" ref="C27:X27" si="5">SUM(C21:C26)</f>
        <v>0</v>
      </c>
      <c r="D27" s="487"/>
      <c r="E27" s="86"/>
      <c r="F27" s="502">
        <f t="shared" si="5"/>
        <v>0</v>
      </c>
      <c r="G27" s="83"/>
      <c r="H27" s="491"/>
      <c r="I27" s="502">
        <f t="shared" si="5"/>
        <v>0</v>
      </c>
      <c r="J27" s="83"/>
      <c r="K27" s="491"/>
      <c r="L27" s="502">
        <f t="shared" si="5"/>
        <v>0</v>
      </c>
      <c r="M27" s="83"/>
      <c r="N27" s="491"/>
      <c r="O27" s="502">
        <f t="shared" si="5"/>
        <v>0</v>
      </c>
      <c r="P27" s="491"/>
      <c r="Q27" s="491"/>
      <c r="R27" s="84" t="e">
        <f t="shared" si="5"/>
        <v>#DIV/0!</v>
      </c>
      <c r="S27" s="85" t="e">
        <f t="shared" si="5"/>
        <v>#DIV/0!</v>
      </c>
      <c r="T27" s="82" t="e">
        <f t="shared" si="5"/>
        <v>#DIV/0!</v>
      </c>
      <c r="U27" s="83" t="e">
        <f t="shared" si="5"/>
        <v>#DIV/0!</v>
      </c>
      <c r="V27" s="83" t="e">
        <f t="shared" si="5"/>
        <v>#DIV/0!</v>
      </c>
      <c r="W27" s="83" t="e">
        <f t="shared" si="5"/>
        <v>#DIV/0!</v>
      </c>
      <c r="X27" s="86" t="e">
        <f t="shared" si="5"/>
        <v>#DIV/0!</v>
      </c>
      <c r="Y27" s="83" t="e">
        <f t="shared" ref="Y27:AD27" si="6">SUM(Y21:Y26)</f>
        <v>#DIV/0!</v>
      </c>
      <c r="Z27" s="84" t="e">
        <f t="shared" si="6"/>
        <v>#DIV/0!</v>
      </c>
      <c r="AA27" s="82" t="e">
        <f t="shared" si="6"/>
        <v>#DIV/0!</v>
      </c>
      <c r="AB27" s="83" t="e">
        <f t="shared" si="6"/>
        <v>#DIV/0!</v>
      </c>
      <c r="AC27" s="87" t="e">
        <f t="shared" si="6"/>
        <v>#DIV/0!</v>
      </c>
      <c r="AD27" s="90" t="e">
        <f t="shared" si="6"/>
        <v>#DIV/0!</v>
      </c>
    </row>
    <row r="28" spans="1:30" s="56" customFormat="1" x14ac:dyDescent="0.35">
      <c r="B28" s="437"/>
      <c r="C28" s="437"/>
      <c r="D28" s="437"/>
      <c r="E28" s="437"/>
      <c r="F28" s="437"/>
      <c r="G28" s="437"/>
      <c r="H28" s="437"/>
      <c r="I28" s="437"/>
      <c r="J28" s="437"/>
      <c r="K28" s="437"/>
      <c r="L28" s="437"/>
      <c r="M28" s="437"/>
      <c r="N28" s="437"/>
      <c r="O28" s="437"/>
      <c r="P28" s="437"/>
      <c r="Q28" s="437"/>
      <c r="R28" s="437"/>
      <c r="S28" s="437"/>
      <c r="T28" s="437"/>
      <c r="U28" s="437"/>
      <c r="V28" s="437"/>
      <c r="W28" s="437"/>
      <c r="X28" s="437"/>
      <c r="Y28" s="437"/>
      <c r="Z28" s="437"/>
      <c r="AA28" s="437"/>
      <c r="AB28" s="437"/>
      <c r="AC28" s="437"/>
      <c r="AD28" s="437"/>
    </row>
  </sheetData>
  <mergeCells count="23">
    <mergeCell ref="B4:I4"/>
    <mergeCell ref="C7:L7"/>
    <mergeCell ref="C9:L9"/>
    <mergeCell ref="C14:L14"/>
    <mergeCell ref="B16:B18"/>
    <mergeCell ref="C16:R18"/>
    <mergeCell ref="C12:D12"/>
    <mergeCell ref="F12:G12"/>
    <mergeCell ref="AB16:AB20"/>
    <mergeCell ref="AC16:AC20"/>
    <mergeCell ref="AD16:AD20"/>
    <mergeCell ref="T18:T20"/>
    <mergeCell ref="U18:U20"/>
    <mergeCell ref="V18:Y18"/>
    <mergeCell ref="Z18:Z20"/>
    <mergeCell ref="S16:S20"/>
    <mergeCell ref="T16:Z16"/>
    <mergeCell ref="AA16:AA20"/>
    <mergeCell ref="C19:E19"/>
    <mergeCell ref="F19:H19"/>
    <mergeCell ref="I19:K19"/>
    <mergeCell ref="L19:N19"/>
    <mergeCell ref="O19:Q1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5"/>
  <dimension ref="A1"/>
  <sheetViews>
    <sheetView workbookViewId="0">
      <selection activeCell="C9" sqref="C9"/>
    </sheetView>
  </sheetViews>
  <sheetFormatPr defaultRowHeight="12.5" x14ac:dyDescent="0.25"/>
  <sheetData/>
  <sheetProtection algorithmName="SHA-512" hashValue="HEINGQ+6TeFF/cCnIoPyYOa4hNWk14uU4vYG8HG+1ExwaUB5EpvBjyrBtWm8Q2C35rbbttNGnYWQV1CWSGOCJQ==" saltValue="TnUNYo9Z7AxqfWKbX9ZPhg==" spinCount="100000" sheet="1" objects="1" scenarios="1"/>
  <pageMargins left="0.7" right="0.7" top="0.75" bottom="0.75" header="0.3" footer="0.3"/>
  <headerFooter>
    <oddHeader>&amp;R&amp;"Calibri"&amp;8&amp;K000000 Begränsad delning&amp;1#_x000D_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6"/>
  <dimension ref="A1:N32"/>
  <sheetViews>
    <sheetView zoomScaleNormal="100" workbookViewId="0">
      <selection activeCell="C20" sqref="C20"/>
    </sheetView>
  </sheetViews>
  <sheetFormatPr defaultRowHeight="14" x14ac:dyDescent="0.3"/>
  <cols>
    <col min="1" max="1" width="20.54296875" style="1" customWidth="1"/>
    <col min="2" max="2" width="11.54296875" style="1" customWidth="1"/>
    <col min="3" max="3" width="11.1796875" style="1" customWidth="1"/>
    <col min="4" max="5" width="7.54296875" style="1" customWidth="1"/>
    <col min="6" max="6" width="11.453125" style="1" customWidth="1"/>
    <col min="7" max="7" width="7.54296875" style="1" customWidth="1"/>
    <col min="8" max="8" width="11" style="1" customWidth="1"/>
    <col min="9" max="9" width="11.54296875" style="1" customWidth="1"/>
    <col min="10" max="10" width="10.81640625" style="1" customWidth="1"/>
    <col min="11" max="11" width="10.54296875" style="1" customWidth="1"/>
    <col min="12" max="12" width="10.453125" style="1" customWidth="1"/>
    <col min="13" max="13" width="14.453125" style="1" customWidth="1"/>
    <col min="14" max="14" width="22.54296875" style="3" customWidth="1"/>
    <col min="15" max="15" width="16.54296875" customWidth="1"/>
  </cols>
  <sheetData>
    <row r="1" spans="1:14" ht="17.5" x14ac:dyDescent="0.35">
      <c r="A1" s="20">
        <v>0</v>
      </c>
      <c r="B1" s="4"/>
      <c r="C1" s="4"/>
      <c r="D1" s="4"/>
      <c r="E1" s="4"/>
      <c r="F1" s="4"/>
      <c r="G1" s="4"/>
      <c r="H1" s="4"/>
      <c r="I1" s="4"/>
      <c r="J1" s="4"/>
      <c r="K1" s="4"/>
      <c r="L1" s="34" t="s">
        <v>131</v>
      </c>
      <c r="M1" s="4"/>
    </row>
    <row r="2" spans="1:14" ht="13.5" customHeight="1" x14ac:dyDescent="0.35">
      <c r="A2" s="20"/>
      <c r="B2" s="4"/>
      <c r="C2" s="4"/>
      <c r="D2" s="4"/>
      <c r="E2" s="4"/>
      <c r="F2" s="4"/>
      <c r="G2" s="4"/>
      <c r="H2" s="4"/>
      <c r="I2" s="4"/>
      <c r="J2" s="4"/>
      <c r="K2" s="4"/>
      <c r="L2" s="5"/>
      <c r="M2" s="4"/>
    </row>
    <row r="3" spans="1:14" x14ac:dyDescent="0.3">
      <c r="A3" s="6" t="s">
        <v>132</v>
      </c>
      <c r="B3" s="6" t="e">
        <f>#REF!</f>
        <v>#REF!</v>
      </c>
      <c r="C3" s="6"/>
      <c r="D3" s="6"/>
      <c r="E3" s="6"/>
      <c r="F3" s="6"/>
      <c r="G3" s="6"/>
      <c r="H3" s="2"/>
      <c r="I3" s="4"/>
      <c r="J3" s="4"/>
      <c r="K3" s="4"/>
      <c r="L3" s="4"/>
      <c r="M3" s="4"/>
    </row>
    <row r="4" spans="1:14" x14ac:dyDescent="0.3">
      <c r="A4" s="6" t="s">
        <v>26</v>
      </c>
      <c r="B4" s="7" t="e">
        <f>EURO.rate</f>
        <v>#REF!</v>
      </c>
      <c r="C4" s="7"/>
      <c r="D4" s="7"/>
      <c r="E4" s="7"/>
      <c r="F4" s="7"/>
      <c r="G4" s="7"/>
      <c r="H4" s="2"/>
      <c r="I4" s="4"/>
      <c r="J4" s="4"/>
      <c r="K4" s="4"/>
      <c r="L4" s="4"/>
      <c r="M4" s="4"/>
    </row>
    <row r="5" spans="1:14" x14ac:dyDescent="0.3">
      <c r="A5" s="6" t="s">
        <v>133</v>
      </c>
      <c r="B5" s="16" t="e">
        <f>inflation</f>
        <v>#REF!</v>
      </c>
      <c r="C5" s="16"/>
      <c r="D5" s="16"/>
      <c r="E5" s="16"/>
      <c r="F5" s="16"/>
      <c r="G5" s="16"/>
      <c r="H5" s="17"/>
      <c r="I5" s="2"/>
      <c r="J5" s="19"/>
      <c r="K5" s="4"/>
      <c r="L5" s="4"/>
      <c r="M5" s="4"/>
    </row>
    <row r="6" spans="1:14" ht="14.5" thickBot="1" x14ac:dyDescent="0.35">
      <c r="A6" s="6"/>
      <c r="B6" s="16"/>
      <c r="C6" s="16"/>
      <c r="D6" s="16"/>
      <c r="E6" s="16"/>
      <c r="F6" s="16"/>
      <c r="G6" s="16"/>
      <c r="H6" s="17"/>
      <c r="I6" s="2"/>
      <c r="J6" s="4"/>
      <c r="K6" s="4"/>
      <c r="L6" s="4"/>
      <c r="M6" s="4"/>
    </row>
    <row r="7" spans="1:14" ht="16" thickBot="1" x14ac:dyDescent="0.4">
      <c r="A7" s="750" t="s">
        <v>134</v>
      </c>
      <c r="B7" s="751"/>
      <c r="C7" s="751"/>
      <c r="D7" s="752"/>
      <c r="E7"/>
      <c r="F7"/>
      <c r="G7" s="16"/>
      <c r="H7" s="17"/>
      <c r="I7" s="2"/>
      <c r="J7" s="4"/>
      <c r="K7" s="4"/>
      <c r="L7" s="4"/>
      <c r="M7" s="4"/>
    </row>
    <row r="8" spans="1:14" ht="14.5" thickBot="1" x14ac:dyDescent="0.35">
      <c r="A8" s="6"/>
      <c r="B8" s="16"/>
      <c r="C8" s="16"/>
      <c r="D8" s="16"/>
      <c r="E8" s="16"/>
      <c r="F8" s="16"/>
      <c r="G8" s="16"/>
      <c r="H8" s="17"/>
      <c r="I8" s="2"/>
      <c r="J8" s="4"/>
      <c r="K8" s="4"/>
      <c r="L8" s="4"/>
      <c r="M8" s="4"/>
    </row>
    <row r="9" spans="1:14" ht="43.5" customHeight="1" thickBot="1" x14ac:dyDescent="0.4">
      <c r="A9" s="8" t="s">
        <v>135</v>
      </c>
      <c r="B9" s="9" t="s">
        <v>136</v>
      </c>
      <c r="C9" s="9" t="s">
        <v>137</v>
      </c>
      <c r="D9" s="9" t="s">
        <v>138</v>
      </c>
      <c r="E9" s="9" t="s">
        <v>139</v>
      </c>
      <c r="F9" s="9" t="s">
        <v>140</v>
      </c>
      <c r="G9" s="9" t="s">
        <v>141</v>
      </c>
      <c r="H9" s="21" t="s">
        <v>142</v>
      </c>
      <c r="I9" s="21" t="s">
        <v>143</v>
      </c>
      <c r="J9" s="21" t="s">
        <v>144</v>
      </c>
      <c r="K9" s="21" t="s">
        <v>145</v>
      </c>
      <c r="L9" s="21" t="s">
        <v>146</v>
      </c>
      <c r="M9" s="22" t="s">
        <v>130</v>
      </c>
      <c r="N9" s="9" t="s">
        <v>147</v>
      </c>
    </row>
    <row r="10" spans="1:14" ht="17.25" customHeight="1" x14ac:dyDescent="0.3">
      <c r="A10" s="10" t="e">
        <f>#REF!</f>
        <v>#REF!</v>
      </c>
      <c r="B10" s="11" t="e">
        <f>#REF!</f>
        <v>#REF!</v>
      </c>
      <c r="C10" s="37" t="e">
        <f>#REF!</f>
        <v>#REF!</v>
      </c>
      <c r="D10" s="37" t="e">
        <f>#REF!</f>
        <v>#REF!</v>
      </c>
      <c r="E10" s="37" t="e">
        <f>#REF!</f>
        <v>#REF!</v>
      </c>
      <c r="F10" s="37" t="e">
        <f>#REF!</f>
        <v>#REF!</v>
      </c>
      <c r="G10" s="38" t="e">
        <f>#REF!</f>
        <v>#REF!</v>
      </c>
      <c r="H10" s="23" t="e">
        <f>B10*C10</f>
        <v>#REF!</v>
      </c>
      <c r="I10" s="24" t="e">
        <f>B10*D10</f>
        <v>#REF!</v>
      </c>
      <c r="J10" s="24" t="e">
        <f>B10*E10</f>
        <v>#REF!</v>
      </c>
      <c r="K10" s="24" t="e">
        <f>B10*F10</f>
        <v>#REF!</v>
      </c>
      <c r="L10" s="24" t="e">
        <f>B10*G10</f>
        <v>#REF!</v>
      </c>
      <c r="M10" s="25" t="e">
        <f>SUM(H10:L10)</f>
        <v>#REF!</v>
      </c>
      <c r="N10" s="18" t="e">
        <f>IF(M10=#REF!,"OK","Difference!")</f>
        <v>#REF!</v>
      </c>
    </row>
    <row r="11" spans="1:14" ht="18" customHeight="1" x14ac:dyDescent="0.3">
      <c r="A11" s="10" t="e">
        <f>#REF!</f>
        <v>#REF!</v>
      </c>
      <c r="B11" s="11" t="e">
        <f>#REF!</f>
        <v>#REF!</v>
      </c>
      <c r="C11" s="37" t="e">
        <f>#REF!</f>
        <v>#REF!</v>
      </c>
      <c r="D11" s="37" t="e">
        <f>#REF!</f>
        <v>#REF!</v>
      </c>
      <c r="E11" s="37" t="e">
        <f>#REF!</f>
        <v>#REF!</v>
      </c>
      <c r="F11" s="37" t="e">
        <f>#REF!</f>
        <v>#REF!</v>
      </c>
      <c r="G11" s="38" t="e">
        <f>#REF!</f>
        <v>#REF!</v>
      </c>
      <c r="H11" s="26" t="e">
        <f t="shared" ref="H11:H15" si="0">B11*C11</f>
        <v>#REF!</v>
      </c>
      <c r="I11" s="27" t="e">
        <f t="shared" ref="I11:I15" si="1">B11*D11</f>
        <v>#REF!</v>
      </c>
      <c r="J11" s="27" t="e">
        <f t="shared" ref="J11:J15" si="2">B11*E11</f>
        <v>#REF!</v>
      </c>
      <c r="K11" s="27" t="e">
        <f t="shared" ref="K11:K15" si="3">B11*F11</f>
        <v>#REF!</v>
      </c>
      <c r="L11" s="27" t="e">
        <f t="shared" ref="L11:L15" si="4">B11*G11</f>
        <v>#REF!</v>
      </c>
      <c r="M11" s="28" t="e">
        <f t="shared" ref="M11:M15" si="5">SUM(H11:L11)</f>
        <v>#REF!</v>
      </c>
      <c r="N11" s="18" t="e">
        <f>IF(M11=#REF!,"OK","Difference!")</f>
        <v>#REF!</v>
      </c>
    </row>
    <row r="12" spans="1:14" ht="17.25" customHeight="1" x14ac:dyDescent="0.3">
      <c r="A12" s="10" t="e">
        <f>#REF!</f>
        <v>#REF!</v>
      </c>
      <c r="B12" s="11" t="e">
        <f>#REF!</f>
        <v>#REF!</v>
      </c>
      <c r="C12" s="37" t="e">
        <f>#REF!</f>
        <v>#REF!</v>
      </c>
      <c r="D12" s="37" t="e">
        <f>#REF!</f>
        <v>#REF!</v>
      </c>
      <c r="E12" s="37" t="e">
        <f>#REF!</f>
        <v>#REF!</v>
      </c>
      <c r="F12" s="37" t="e">
        <f>#REF!</f>
        <v>#REF!</v>
      </c>
      <c r="G12" s="38" t="e">
        <f>#REF!</f>
        <v>#REF!</v>
      </c>
      <c r="H12" s="26" t="e">
        <f t="shared" si="0"/>
        <v>#REF!</v>
      </c>
      <c r="I12" s="27" t="e">
        <f t="shared" si="1"/>
        <v>#REF!</v>
      </c>
      <c r="J12" s="27" t="e">
        <f t="shared" si="2"/>
        <v>#REF!</v>
      </c>
      <c r="K12" s="27" t="e">
        <f t="shared" si="3"/>
        <v>#REF!</v>
      </c>
      <c r="L12" s="27" t="e">
        <f t="shared" si="4"/>
        <v>#REF!</v>
      </c>
      <c r="M12" s="28" t="e">
        <f t="shared" si="5"/>
        <v>#REF!</v>
      </c>
      <c r="N12" s="18" t="e">
        <f>IF(M12=#REF!,"OK","Difference!")</f>
        <v>#REF!</v>
      </c>
    </row>
    <row r="13" spans="1:14" ht="17.25" customHeight="1" x14ac:dyDescent="0.3">
      <c r="A13" s="10" t="e">
        <f>#REF!</f>
        <v>#REF!</v>
      </c>
      <c r="B13" s="11" t="e">
        <f>#REF!</f>
        <v>#REF!</v>
      </c>
      <c r="C13" s="37" t="e">
        <f>#REF!</f>
        <v>#REF!</v>
      </c>
      <c r="D13" s="37" t="e">
        <f>#REF!</f>
        <v>#REF!</v>
      </c>
      <c r="E13" s="37" t="e">
        <f>#REF!</f>
        <v>#REF!</v>
      </c>
      <c r="F13" s="37" t="e">
        <f>#REF!</f>
        <v>#REF!</v>
      </c>
      <c r="G13" s="38" t="e">
        <f>#REF!</f>
        <v>#REF!</v>
      </c>
      <c r="H13" s="26" t="e">
        <f t="shared" si="0"/>
        <v>#REF!</v>
      </c>
      <c r="I13" s="27" t="e">
        <f t="shared" si="1"/>
        <v>#REF!</v>
      </c>
      <c r="J13" s="27" t="e">
        <f t="shared" si="2"/>
        <v>#REF!</v>
      </c>
      <c r="K13" s="27" t="e">
        <f t="shared" si="3"/>
        <v>#REF!</v>
      </c>
      <c r="L13" s="27" t="e">
        <f t="shared" si="4"/>
        <v>#REF!</v>
      </c>
      <c r="M13" s="28" t="e">
        <f t="shared" si="5"/>
        <v>#REF!</v>
      </c>
      <c r="N13" s="18" t="e">
        <f>IF(M13=#REF!,"OK","Difference!")</f>
        <v>#REF!</v>
      </c>
    </row>
    <row r="14" spans="1:14" ht="17.25" customHeight="1" x14ac:dyDescent="0.3">
      <c r="A14" s="10" t="e">
        <f>#REF!</f>
        <v>#REF!</v>
      </c>
      <c r="B14" s="11" t="e">
        <f>#REF!</f>
        <v>#REF!</v>
      </c>
      <c r="C14" s="37" t="e">
        <f>#REF!</f>
        <v>#REF!</v>
      </c>
      <c r="D14" s="37" t="e">
        <f>#REF!</f>
        <v>#REF!</v>
      </c>
      <c r="E14" s="37" t="e">
        <f>#REF!</f>
        <v>#REF!</v>
      </c>
      <c r="F14" s="37" t="e">
        <f>#REF!</f>
        <v>#REF!</v>
      </c>
      <c r="G14" s="38" t="e">
        <f>#REF!</f>
        <v>#REF!</v>
      </c>
      <c r="H14" s="26" t="e">
        <f t="shared" si="0"/>
        <v>#REF!</v>
      </c>
      <c r="I14" s="27" t="e">
        <f t="shared" si="1"/>
        <v>#REF!</v>
      </c>
      <c r="J14" s="27" t="e">
        <f t="shared" si="2"/>
        <v>#REF!</v>
      </c>
      <c r="K14" s="27" t="e">
        <f t="shared" si="3"/>
        <v>#REF!</v>
      </c>
      <c r="L14" s="27" t="e">
        <f t="shared" si="4"/>
        <v>#REF!</v>
      </c>
      <c r="M14" s="28" t="e">
        <f t="shared" si="5"/>
        <v>#REF!</v>
      </c>
      <c r="N14" s="18" t="e">
        <f>IF(M14=#REF!,"OK","Difference!")</f>
        <v>#REF!</v>
      </c>
    </row>
    <row r="15" spans="1:14" ht="17.25" customHeight="1" x14ac:dyDescent="0.3">
      <c r="A15" s="10" t="e">
        <f>#REF!</f>
        <v>#REF!</v>
      </c>
      <c r="B15" s="11" t="e">
        <f>#REF!</f>
        <v>#REF!</v>
      </c>
      <c r="C15" s="37" t="e">
        <f>#REF!</f>
        <v>#REF!</v>
      </c>
      <c r="D15" s="37" t="e">
        <f>#REF!</f>
        <v>#REF!</v>
      </c>
      <c r="E15" s="37" t="e">
        <f>#REF!</f>
        <v>#REF!</v>
      </c>
      <c r="F15" s="37" t="e">
        <f>#REF!</f>
        <v>#REF!</v>
      </c>
      <c r="G15" s="38" t="e">
        <f>#REF!</f>
        <v>#REF!</v>
      </c>
      <c r="H15" s="26" t="e">
        <f t="shared" si="0"/>
        <v>#REF!</v>
      </c>
      <c r="I15" s="27" t="e">
        <f t="shared" si="1"/>
        <v>#REF!</v>
      </c>
      <c r="J15" s="27" t="e">
        <f t="shared" si="2"/>
        <v>#REF!</v>
      </c>
      <c r="K15" s="27" t="e">
        <f t="shared" si="3"/>
        <v>#REF!</v>
      </c>
      <c r="L15" s="27" t="e">
        <f t="shared" si="4"/>
        <v>#REF!</v>
      </c>
      <c r="M15" s="28" t="e">
        <f t="shared" si="5"/>
        <v>#REF!</v>
      </c>
      <c r="N15" s="18" t="e">
        <f>IF(M15=#REF!,"OK","Difference!")</f>
        <v>#REF!</v>
      </c>
    </row>
    <row r="16" spans="1:14" ht="17.25" customHeight="1" x14ac:dyDescent="0.3">
      <c r="A16" s="10" t="e">
        <f>#REF!</f>
        <v>#REF!</v>
      </c>
      <c r="B16" s="11" t="e">
        <f>#REF!</f>
        <v>#REF!</v>
      </c>
      <c r="C16" s="37" t="e">
        <f>#REF!</f>
        <v>#REF!</v>
      </c>
      <c r="D16" s="37" t="e">
        <f>#REF!</f>
        <v>#REF!</v>
      </c>
      <c r="E16" s="37" t="e">
        <f>#REF!</f>
        <v>#REF!</v>
      </c>
      <c r="F16" s="37" t="e">
        <f>#REF!</f>
        <v>#REF!</v>
      </c>
      <c r="G16" s="38" t="e">
        <f>#REF!</f>
        <v>#REF!</v>
      </c>
      <c r="H16" s="26" t="e">
        <f t="shared" ref="H16:H17" si="6">B16*C16</f>
        <v>#REF!</v>
      </c>
      <c r="I16" s="27" t="e">
        <f t="shared" ref="I16:I17" si="7">B16*D16</f>
        <v>#REF!</v>
      </c>
      <c r="J16" s="27" t="e">
        <f t="shared" ref="J16:J17" si="8">B16*E16</f>
        <v>#REF!</v>
      </c>
      <c r="K16" s="27" t="e">
        <f t="shared" ref="K16:K17" si="9">B16*F16</f>
        <v>#REF!</v>
      </c>
      <c r="L16" s="27" t="e">
        <f t="shared" ref="L16:L17" si="10">B16*G16</f>
        <v>#REF!</v>
      </c>
      <c r="M16" s="28" t="e">
        <f t="shared" ref="M16:M17" si="11">SUM(H16:L16)</f>
        <v>#REF!</v>
      </c>
      <c r="N16" s="18" t="e">
        <f>IF(M16=#REF!,"OK","Difference!")</f>
        <v>#REF!</v>
      </c>
    </row>
    <row r="17" spans="1:14" ht="18" customHeight="1" thickBot="1" x14ac:dyDescent="0.35">
      <c r="A17" s="10" t="e">
        <f>#REF!</f>
        <v>#REF!</v>
      </c>
      <c r="B17" s="11" t="e">
        <f>#REF!</f>
        <v>#REF!</v>
      </c>
      <c r="C17" s="37" t="e">
        <f>#REF!</f>
        <v>#REF!</v>
      </c>
      <c r="D17" s="37" t="e">
        <f>#REF!</f>
        <v>#REF!</v>
      </c>
      <c r="E17" s="37" t="e">
        <f>#REF!</f>
        <v>#REF!</v>
      </c>
      <c r="F17" s="37" t="e">
        <f>#REF!</f>
        <v>#REF!</v>
      </c>
      <c r="G17" s="38" t="e">
        <f>#REF!</f>
        <v>#REF!</v>
      </c>
      <c r="H17" s="26" t="e">
        <f t="shared" si="6"/>
        <v>#REF!</v>
      </c>
      <c r="I17" s="27" t="e">
        <f t="shared" si="7"/>
        <v>#REF!</v>
      </c>
      <c r="J17" s="27" t="e">
        <f t="shared" si="8"/>
        <v>#REF!</v>
      </c>
      <c r="K17" s="27" t="e">
        <f t="shared" si="9"/>
        <v>#REF!</v>
      </c>
      <c r="L17" s="27" t="e">
        <f t="shared" si="10"/>
        <v>#REF!</v>
      </c>
      <c r="M17" s="28" t="e">
        <f t="shared" si="11"/>
        <v>#REF!</v>
      </c>
      <c r="N17" s="35" t="e">
        <f>IF(M17=#REF!,"OK","Difference!")</f>
        <v>#REF!</v>
      </c>
    </row>
    <row r="18" spans="1:14" ht="13" x14ac:dyDescent="0.3">
      <c r="A18" s="10" t="s">
        <v>57</v>
      </c>
      <c r="B18" s="13"/>
      <c r="C18" s="13"/>
      <c r="D18" s="13"/>
      <c r="E18" s="13"/>
      <c r="F18" s="13"/>
      <c r="G18" s="13"/>
      <c r="H18" s="29" t="e">
        <f>SUM(H10:H17)</f>
        <v>#REF!</v>
      </c>
      <c r="I18" s="30" t="e">
        <f>SUM(I10:I17)</f>
        <v>#REF!</v>
      </c>
      <c r="J18" s="30" t="e">
        <f>SUM(J10:J17)</f>
        <v>#REF!</v>
      </c>
      <c r="K18" s="30" t="e">
        <f>SUM(K10:K17)</f>
        <v>#REF!</v>
      </c>
      <c r="L18" s="30" t="e">
        <f>SUM(L10:L17)</f>
        <v>#REF!</v>
      </c>
      <c r="M18" s="28" t="e">
        <f>SUM(H18:L18)</f>
        <v>#REF!</v>
      </c>
      <c r="N18" s="12"/>
    </row>
    <row r="19" spans="1:14" ht="13.5" thickBot="1" x14ac:dyDescent="0.35">
      <c r="A19" s="14" t="s">
        <v>148</v>
      </c>
      <c r="B19" s="15"/>
      <c r="C19" s="15"/>
      <c r="D19" s="15"/>
      <c r="E19" s="15"/>
      <c r="F19" s="15"/>
      <c r="G19" s="15"/>
      <c r="H19" s="31" t="e">
        <f>H18</f>
        <v>#REF!</v>
      </c>
      <c r="I19" s="32" t="e">
        <f>(1+$B$5)*I18</f>
        <v>#REF!</v>
      </c>
      <c r="J19" s="32" t="e">
        <f>(1+$B$5)^($B$3-3)*J18</f>
        <v>#REF!</v>
      </c>
      <c r="K19" s="32" t="e">
        <f>(1+$B$5)^($B$3-2)*K18</f>
        <v>#REF!</v>
      </c>
      <c r="L19" s="32" t="e">
        <f>(1+$B$5)^($B$3-1)*L18</f>
        <v>#REF!</v>
      </c>
      <c r="M19" s="33" t="e">
        <f>SUM(H19:L19)</f>
        <v>#REF!</v>
      </c>
      <c r="N19" s="12"/>
    </row>
    <row r="20" spans="1:14" ht="60" customHeight="1" x14ac:dyDescent="0.3">
      <c r="A20" s="4"/>
      <c r="B20" s="4"/>
      <c r="C20" s="4"/>
      <c r="D20" s="4"/>
      <c r="E20" s="4"/>
      <c r="F20" s="4"/>
      <c r="G20" s="4"/>
      <c r="H20" s="753"/>
      <c r="I20" s="753"/>
      <c r="J20" s="753"/>
      <c r="K20" s="753"/>
      <c r="L20" s="753"/>
      <c r="M20" s="753"/>
    </row>
    <row r="21" spans="1:14" ht="15" customHeight="1" x14ac:dyDescent="0.35">
      <c r="A21" s="4"/>
      <c r="B21" s="39" t="e">
        <f>"Monthy salary incl "&amp;inflation*100&amp;"% annual increase yrs 2-5"</f>
        <v>#REF!</v>
      </c>
      <c r="C21" s="4"/>
      <c r="D21" s="4"/>
      <c r="E21" s="4"/>
      <c r="F21" s="4"/>
      <c r="G21" s="4"/>
      <c r="H21" s="39" t="e">
        <f>"Annual salary cost incl "&amp;inflation*100&amp;"% annual increase yrs 2-5"</f>
        <v>#REF!</v>
      </c>
      <c r="I21" s="36"/>
      <c r="J21" s="36"/>
      <c r="K21" s="36"/>
      <c r="L21" s="36"/>
      <c r="M21" s="36"/>
    </row>
    <row r="22" spans="1:14" x14ac:dyDescent="0.3">
      <c r="A22" s="4"/>
      <c r="B22" s="475" t="s">
        <v>149</v>
      </c>
      <c r="C22" s="475" t="s">
        <v>150</v>
      </c>
      <c r="D22" s="475" t="s">
        <v>151</v>
      </c>
      <c r="E22" s="475" t="s">
        <v>152</v>
      </c>
      <c r="F22" s="475" t="s">
        <v>153</v>
      </c>
      <c r="G22" s="4"/>
      <c r="H22" s="4"/>
      <c r="I22" s="4"/>
      <c r="J22" s="4"/>
      <c r="K22" s="4"/>
      <c r="L22" s="4"/>
      <c r="M22" s="4"/>
    </row>
    <row r="23" spans="1:14" x14ac:dyDescent="0.3">
      <c r="A23" s="4" t="e">
        <f t="shared" ref="A23:B30" si="12">A10</f>
        <v>#REF!</v>
      </c>
      <c r="B23" s="40" t="e">
        <f t="shared" si="12"/>
        <v>#REF!</v>
      </c>
      <c r="C23" s="40" t="e">
        <f t="shared" ref="C23:F30" si="13">B23*(1+inflation)</f>
        <v>#REF!</v>
      </c>
      <c r="D23" s="40" t="e">
        <f t="shared" si="13"/>
        <v>#REF!</v>
      </c>
      <c r="E23" s="40" t="e">
        <f t="shared" si="13"/>
        <v>#REF!</v>
      </c>
      <c r="F23" s="40" t="e">
        <f t="shared" si="13"/>
        <v>#REF!</v>
      </c>
      <c r="G23" s="40"/>
      <c r="H23" s="40" t="e">
        <f t="shared" ref="H23:L30" si="14">B23*C10</f>
        <v>#REF!</v>
      </c>
      <c r="I23" s="40" t="e">
        <f t="shared" si="14"/>
        <v>#REF!</v>
      </c>
      <c r="J23" s="40" t="e">
        <f t="shared" si="14"/>
        <v>#REF!</v>
      </c>
      <c r="K23" s="40" t="e">
        <f t="shared" si="14"/>
        <v>#REF!</v>
      </c>
      <c r="L23" s="40" t="e">
        <f t="shared" si="14"/>
        <v>#REF!</v>
      </c>
      <c r="M23" s="42" t="e">
        <f t="shared" ref="M23:M30" si="15">SUM(H23:L23)</f>
        <v>#REF!</v>
      </c>
    </row>
    <row r="24" spans="1:14" x14ac:dyDescent="0.3">
      <c r="A24" s="4" t="e">
        <f t="shared" si="12"/>
        <v>#REF!</v>
      </c>
      <c r="B24" s="40" t="e">
        <f t="shared" si="12"/>
        <v>#REF!</v>
      </c>
      <c r="C24" s="40" t="e">
        <f t="shared" si="13"/>
        <v>#REF!</v>
      </c>
      <c r="D24" s="40" t="e">
        <f t="shared" si="13"/>
        <v>#REF!</v>
      </c>
      <c r="E24" s="40" t="e">
        <f t="shared" si="13"/>
        <v>#REF!</v>
      </c>
      <c r="F24" s="40" t="e">
        <f t="shared" si="13"/>
        <v>#REF!</v>
      </c>
      <c r="G24" s="40"/>
      <c r="H24" s="40" t="e">
        <f t="shared" si="14"/>
        <v>#REF!</v>
      </c>
      <c r="I24" s="40" t="e">
        <f t="shared" si="14"/>
        <v>#REF!</v>
      </c>
      <c r="J24" s="40" t="e">
        <f t="shared" si="14"/>
        <v>#REF!</v>
      </c>
      <c r="K24" s="40" t="e">
        <f t="shared" si="14"/>
        <v>#REF!</v>
      </c>
      <c r="L24" s="40" t="e">
        <f t="shared" si="14"/>
        <v>#REF!</v>
      </c>
      <c r="M24" s="42" t="e">
        <f t="shared" si="15"/>
        <v>#REF!</v>
      </c>
    </row>
    <row r="25" spans="1:14" x14ac:dyDescent="0.3">
      <c r="A25" s="4" t="e">
        <f t="shared" si="12"/>
        <v>#REF!</v>
      </c>
      <c r="B25" s="40" t="e">
        <f t="shared" si="12"/>
        <v>#REF!</v>
      </c>
      <c r="C25" s="40" t="e">
        <f t="shared" si="13"/>
        <v>#REF!</v>
      </c>
      <c r="D25" s="40" t="e">
        <f t="shared" si="13"/>
        <v>#REF!</v>
      </c>
      <c r="E25" s="40" t="e">
        <f t="shared" si="13"/>
        <v>#REF!</v>
      </c>
      <c r="F25" s="40" t="e">
        <f t="shared" si="13"/>
        <v>#REF!</v>
      </c>
      <c r="G25" s="40"/>
      <c r="H25" s="40" t="e">
        <f t="shared" si="14"/>
        <v>#REF!</v>
      </c>
      <c r="I25" s="40" t="e">
        <f t="shared" si="14"/>
        <v>#REF!</v>
      </c>
      <c r="J25" s="40" t="e">
        <f t="shared" si="14"/>
        <v>#REF!</v>
      </c>
      <c r="K25" s="40" t="e">
        <f t="shared" si="14"/>
        <v>#REF!</v>
      </c>
      <c r="L25" s="40" t="e">
        <f t="shared" si="14"/>
        <v>#REF!</v>
      </c>
      <c r="M25" s="42" t="e">
        <f t="shared" si="15"/>
        <v>#REF!</v>
      </c>
    </row>
    <row r="26" spans="1:14" x14ac:dyDescent="0.3">
      <c r="A26" s="4" t="e">
        <f t="shared" si="12"/>
        <v>#REF!</v>
      </c>
      <c r="B26" s="40" t="e">
        <f t="shared" si="12"/>
        <v>#REF!</v>
      </c>
      <c r="C26" s="40" t="e">
        <f t="shared" si="13"/>
        <v>#REF!</v>
      </c>
      <c r="D26" s="40" t="e">
        <f t="shared" si="13"/>
        <v>#REF!</v>
      </c>
      <c r="E26" s="40" t="e">
        <f t="shared" si="13"/>
        <v>#REF!</v>
      </c>
      <c r="F26" s="40" t="e">
        <f t="shared" si="13"/>
        <v>#REF!</v>
      </c>
      <c r="G26" s="40"/>
      <c r="H26" s="40" t="e">
        <f t="shared" si="14"/>
        <v>#REF!</v>
      </c>
      <c r="I26" s="40" t="e">
        <f t="shared" si="14"/>
        <v>#REF!</v>
      </c>
      <c r="J26" s="40" t="e">
        <f t="shared" si="14"/>
        <v>#REF!</v>
      </c>
      <c r="K26" s="40" t="e">
        <f t="shared" si="14"/>
        <v>#REF!</v>
      </c>
      <c r="L26" s="40" t="e">
        <f t="shared" si="14"/>
        <v>#REF!</v>
      </c>
      <c r="M26" s="42" t="e">
        <f t="shared" si="15"/>
        <v>#REF!</v>
      </c>
    </row>
    <row r="27" spans="1:14" x14ac:dyDescent="0.3">
      <c r="A27" s="4" t="e">
        <f t="shared" si="12"/>
        <v>#REF!</v>
      </c>
      <c r="B27" s="40" t="e">
        <f t="shared" si="12"/>
        <v>#REF!</v>
      </c>
      <c r="C27" s="40" t="e">
        <f t="shared" si="13"/>
        <v>#REF!</v>
      </c>
      <c r="D27" s="40" t="e">
        <f t="shared" si="13"/>
        <v>#REF!</v>
      </c>
      <c r="E27" s="40" t="e">
        <f t="shared" si="13"/>
        <v>#REF!</v>
      </c>
      <c r="F27" s="40" t="e">
        <f t="shared" si="13"/>
        <v>#REF!</v>
      </c>
      <c r="G27" s="40"/>
      <c r="H27" s="40" t="e">
        <f t="shared" si="14"/>
        <v>#REF!</v>
      </c>
      <c r="I27" s="40" t="e">
        <f t="shared" si="14"/>
        <v>#REF!</v>
      </c>
      <c r="J27" s="40" t="e">
        <f t="shared" si="14"/>
        <v>#REF!</v>
      </c>
      <c r="K27" s="40" t="e">
        <f t="shared" si="14"/>
        <v>#REF!</v>
      </c>
      <c r="L27" s="40" t="e">
        <f t="shared" si="14"/>
        <v>#REF!</v>
      </c>
      <c r="M27" s="42" t="e">
        <f t="shared" si="15"/>
        <v>#REF!</v>
      </c>
    </row>
    <row r="28" spans="1:14" x14ac:dyDescent="0.3">
      <c r="A28" s="4" t="e">
        <f t="shared" si="12"/>
        <v>#REF!</v>
      </c>
      <c r="B28" s="40" t="e">
        <f t="shared" si="12"/>
        <v>#REF!</v>
      </c>
      <c r="C28" s="40" t="e">
        <f t="shared" si="13"/>
        <v>#REF!</v>
      </c>
      <c r="D28" s="40" t="e">
        <f t="shared" si="13"/>
        <v>#REF!</v>
      </c>
      <c r="E28" s="40" t="e">
        <f t="shared" si="13"/>
        <v>#REF!</v>
      </c>
      <c r="F28" s="40" t="e">
        <f t="shared" si="13"/>
        <v>#REF!</v>
      </c>
      <c r="G28" s="40"/>
      <c r="H28" s="41" t="e">
        <f t="shared" si="14"/>
        <v>#REF!</v>
      </c>
      <c r="I28" s="41" t="e">
        <f t="shared" si="14"/>
        <v>#REF!</v>
      </c>
      <c r="J28" s="41" t="e">
        <f t="shared" si="14"/>
        <v>#REF!</v>
      </c>
      <c r="K28" s="41" t="e">
        <f t="shared" si="14"/>
        <v>#REF!</v>
      </c>
      <c r="L28" s="41" t="e">
        <f t="shared" si="14"/>
        <v>#REF!</v>
      </c>
      <c r="M28" s="42" t="e">
        <f t="shared" si="15"/>
        <v>#REF!</v>
      </c>
    </row>
    <row r="29" spans="1:14" x14ac:dyDescent="0.3">
      <c r="A29" s="4" t="e">
        <f t="shared" si="12"/>
        <v>#REF!</v>
      </c>
      <c r="B29" s="40" t="e">
        <f t="shared" si="12"/>
        <v>#REF!</v>
      </c>
      <c r="C29" s="40" t="e">
        <f t="shared" si="13"/>
        <v>#REF!</v>
      </c>
      <c r="D29" s="40" t="e">
        <f t="shared" si="13"/>
        <v>#REF!</v>
      </c>
      <c r="E29" s="40" t="e">
        <f t="shared" si="13"/>
        <v>#REF!</v>
      </c>
      <c r="F29" s="40" t="e">
        <f t="shared" si="13"/>
        <v>#REF!</v>
      </c>
      <c r="G29" s="40"/>
      <c r="H29" s="41" t="e">
        <f t="shared" si="14"/>
        <v>#REF!</v>
      </c>
      <c r="I29" s="41" t="e">
        <f t="shared" si="14"/>
        <v>#REF!</v>
      </c>
      <c r="J29" s="41" t="e">
        <f t="shared" si="14"/>
        <v>#REF!</v>
      </c>
      <c r="K29" s="40" t="e">
        <f t="shared" si="14"/>
        <v>#REF!</v>
      </c>
      <c r="L29" s="40" t="e">
        <f t="shared" si="14"/>
        <v>#REF!</v>
      </c>
      <c r="M29" s="42" t="e">
        <f t="shared" si="15"/>
        <v>#REF!</v>
      </c>
    </row>
    <row r="30" spans="1:14" x14ac:dyDescent="0.3">
      <c r="A30" s="4" t="e">
        <f t="shared" si="12"/>
        <v>#REF!</v>
      </c>
      <c r="B30" s="40" t="e">
        <f t="shared" si="12"/>
        <v>#REF!</v>
      </c>
      <c r="C30" s="40" t="e">
        <f t="shared" si="13"/>
        <v>#REF!</v>
      </c>
      <c r="D30" s="40" t="e">
        <f t="shared" si="13"/>
        <v>#REF!</v>
      </c>
      <c r="E30" s="40" t="e">
        <f t="shared" si="13"/>
        <v>#REF!</v>
      </c>
      <c r="F30" s="40" t="e">
        <f t="shared" si="13"/>
        <v>#REF!</v>
      </c>
      <c r="G30" s="40"/>
      <c r="H30" s="41" t="e">
        <f t="shared" si="14"/>
        <v>#REF!</v>
      </c>
      <c r="I30" s="41" t="e">
        <f t="shared" si="14"/>
        <v>#REF!</v>
      </c>
      <c r="J30" s="41" t="e">
        <f t="shared" si="14"/>
        <v>#REF!</v>
      </c>
      <c r="K30" s="41" t="e">
        <f t="shared" si="14"/>
        <v>#REF!</v>
      </c>
      <c r="L30" s="40" t="e">
        <f t="shared" si="14"/>
        <v>#REF!</v>
      </c>
      <c r="M30" s="42" t="e">
        <f t="shared" si="15"/>
        <v>#REF!</v>
      </c>
    </row>
    <row r="31" spans="1:14" x14ac:dyDescent="0.3">
      <c r="A31" s="4"/>
      <c r="B31" s="43" t="e">
        <f>SUM(B23:B30)</f>
        <v>#REF!</v>
      </c>
      <c r="C31" s="43" t="e">
        <f t="shared" ref="C31:M31" si="16">SUM(C23:C30)</f>
        <v>#REF!</v>
      </c>
      <c r="D31" s="43" t="e">
        <f t="shared" si="16"/>
        <v>#REF!</v>
      </c>
      <c r="E31" s="43" t="e">
        <f t="shared" si="16"/>
        <v>#REF!</v>
      </c>
      <c r="F31" s="43" t="e">
        <f t="shared" si="16"/>
        <v>#REF!</v>
      </c>
      <c r="G31" s="43">
        <f t="shared" si="16"/>
        <v>0</v>
      </c>
      <c r="H31" s="43" t="e">
        <f t="shared" si="16"/>
        <v>#REF!</v>
      </c>
      <c r="I31" s="43" t="e">
        <f t="shared" si="16"/>
        <v>#REF!</v>
      </c>
      <c r="J31" s="43" t="e">
        <f t="shared" si="16"/>
        <v>#REF!</v>
      </c>
      <c r="K31" s="43" t="e">
        <f t="shared" si="16"/>
        <v>#REF!</v>
      </c>
      <c r="L31" s="43" t="e">
        <f t="shared" si="16"/>
        <v>#REF!</v>
      </c>
      <c r="M31" s="43" t="e">
        <f t="shared" si="16"/>
        <v>#REF!</v>
      </c>
    </row>
    <row r="32" spans="1:14" x14ac:dyDescent="0.3">
      <c r="A32" s="4"/>
    </row>
  </sheetData>
  <mergeCells count="2">
    <mergeCell ref="A7:D7"/>
    <mergeCell ref="H20:M20"/>
  </mergeCells>
  <phoneticPr fontId="0" type="noConversion"/>
  <printOptions gridLines="1"/>
  <pageMargins left="0.75" right="0.75" top="1" bottom="1" header="0.5" footer="0.5"/>
  <pageSetup paperSize="9" orientation="landscape" r:id="rId1"/>
  <headerFooter alignWithMargins="0">
    <oddHeader>&amp;R&amp;"Calibri"&amp;8&amp;K000000 Begränsad delning&amp;1#_x000D_</oddHeader>
  </headerFooter>
  <ignoredErrors>
    <ignoredError sqref="H10:L15"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927D93309392348B87F9503A5215CAA" ma:contentTypeVersion="18" ma:contentTypeDescription="Skapa ett nytt dokument." ma:contentTypeScope="" ma:versionID="da26f347eedda51309bf751ffb114365">
  <xsd:schema xmlns:xsd="http://www.w3.org/2001/XMLSchema" xmlns:xs="http://www.w3.org/2001/XMLSchema" xmlns:p="http://schemas.microsoft.com/office/2006/metadata/properties" xmlns:ns2="fc4dbdf7-dc8d-4bb1-8dcd-22ba12403840" xmlns:ns3="6cd04a28-a714-4683-92b9-e44f3905cc32" targetNamespace="http://schemas.microsoft.com/office/2006/metadata/properties" ma:root="true" ma:fieldsID="b1287ce59e4fbfbd9be49f1764439a31" ns2:_="" ns3:_="">
    <xsd:import namespace="fc4dbdf7-dc8d-4bb1-8dcd-22ba12403840"/>
    <xsd:import namespace="6cd04a28-a714-4683-92b9-e44f3905cc3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4dbdf7-dc8d-4bb1-8dcd-22ba124038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Bildmarkeringar" ma:readOnly="false" ma:fieldId="{5cf76f15-5ced-4ddc-b409-7134ff3c332f}" ma:taxonomyMulti="true" ma:sspId="4bb64261-f13a-4595-8891-6b3665ea7231" ma:termSetId="09814cd3-568e-fe90-9814-8d621ff8fb84" ma:anchorId="fba54fb3-c3e1-fe81-a776-ca4b69148c4d" ma:open="true" ma:isKeyword="false">
      <xsd:complexType>
        <xsd:sequence>
          <xsd:element ref="pc:Terms" minOccurs="0" maxOccurs="1"/>
        </xsd:sequence>
      </xsd:complexType>
    </xsd:element>
    <xsd:element name="MediaServiceDateTaken" ma:index="23" nillable="true" ma:displayName="MediaServiceDateTaken" ma:hidden="true" ma:indexed="true" ma:internalName="MediaServiceDateTaken"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d04a28-a714-4683-92b9-e44f3905cc32" elementFormDefault="qualified">
    <xsd:import namespace="http://schemas.microsoft.com/office/2006/documentManagement/types"/>
    <xsd:import namespace="http://schemas.microsoft.com/office/infopath/2007/PartnerControls"/>
    <xsd:element name="SharedWithUsers" ma:index="16"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lat med information" ma:internalName="SharedWithDetails" ma:readOnly="true">
      <xsd:simpleType>
        <xsd:restriction base="dms:Note">
          <xsd:maxLength value="255"/>
        </xsd:restriction>
      </xsd:simpleType>
    </xsd:element>
    <xsd:element name="TaxCatchAll" ma:index="22" nillable="true" ma:displayName="Taxonomy Catch All Column" ma:hidden="true" ma:list="{d88137ff-ec01-4ad5-85eb-17b426e310a2}" ma:internalName="TaxCatchAll" ma:showField="CatchAllData" ma:web="6cd04a28-a714-4683-92b9-e44f3905cc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c4dbdf7-dc8d-4bb1-8dcd-22ba12403840">
      <Terms xmlns="http://schemas.microsoft.com/office/infopath/2007/PartnerControls"/>
    </lcf76f155ced4ddcb4097134ff3c332f>
    <TaxCatchAll xmlns="6cd04a28-a714-4683-92b9-e44f3905cc32" xsi:nil="true"/>
  </documentManagement>
</p:properties>
</file>

<file path=customXml/itemProps1.xml><?xml version="1.0" encoding="utf-8"?>
<ds:datastoreItem xmlns:ds="http://schemas.openxmlformats.org/officeDocument/2006/customXml" ds:itemID="{A32EB46A-F51B-477F-B873-48DFBF4782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4dbdf7-dc8d-4bb1-8dcd-22ba12403840"/>
    <ds:schemaRef ds:uri="6cd04a28-a714-4683-92b9-e44f3905cc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D7EB6F2-238C-4E3D-86D3-D227355E7AD5}">
  <ds:schemaRefs>
    <ds:schemaRef ds:uri="http://schemas.microsoft.com/sharepoint/v3/contenttype/forms"/>
  </ds:schemaRefs>
</ds:datastoreItem>
</file>

<file path=customXml/itemProps3.xml><?xml version="1.0" encoding="utf-8"?>
<ds:datastoreItem xmlns:ds="http://schemas.openxmlformats.org/officeDocument/2006/customXml" ds:itemID="{5962F30B-B323-42A4-A11D-42060852CCEC}">
  <ds:schemaRefs>
    <ds:schemaRef ds:uri="http://purl.org/dc/dcmitype/"/>
    <ds:schemaRef ds:uri="http://schemas.microsoft.com/office/2006/documentManagement/types"/>
    <ds:schemaRef ds:uri="fc4dbdf7-dc8d-4bb1-8dcd-22ba12403840"/>
    <ds:schemaRef ds:uri="http://purl.org/dc/terms/"/>
    <ds:schemaRef ds:uri="http://www.w3.org/XML/1998/namespace"/>
    <ds:schemaRef ds:uri="http://schemas.microsoft.com/office/infopath/2007/PartnerControls"/>
    <ds:schemaRef ds:uri="http://schemas.openxmlformats.org/package/2006/metadata/core-properties"/>
    <ds:schemaRef ds:uri="6cd04a28-a714-4683-92b9-e44f3905cc32"/>
    <ds:schemaRef ds:uri="http://schemas.microsoft.com/office/2006/metadata/properties"/>
    <ds:schemaRef ds:uri="http://purl.org/dc/elements/1.1/"/>
  </ds:schemaRefs>
</ds:datastoreItem>
</file>

<file path=docMetadata/LabelInfo.xml><?xml version="1.0" encoding="utf-8"?>
<clbl:labelList xmlns:clbl="http://schemas.microsoft.com/office/2020/mipLabelMetadata">
  <clbl:label id="{f13b610e-d3b5-490f-b165-988100e8232a}" enabled="1" method="Standard" siteId="{5a4ba6f9-f531-4f32-9467-398f19e69de4}"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6</vt:i4>
      </vt:variant>
    </vt:vector>
  </HeadingPairs>
  <TitlesOfParts>
    <vt:vector size="6" baseType="lpstr">
      <vt:lpstr>Instruktioner</vt:lpstr>
      <vt:lpstr>1. Costs ERC</vt:lpstr>
      <vt:lpstr>2. Budget form ERC</vt:lpstr>
      <vt:lpstr>3. Budget AdvG Lump Sum</vt:lpstr>
      <vt:lpstr>Kommentarer</vt:lpstr>
      <vt:lpstr>Pers breakdown-per year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Lars Sundqvist</cp:lastModifiedBy>
  <cp:revision/>
  <dcterms:created xsi:type="dcterms:W3CDTF">2003-02-05T17:37:24Z</dcterms:created>
  <dcterms:modified xsi:type="dcterms:W3CDTF">2025-08-28T08:27:22Z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0x010100A927D93309392348B87F9503A5215CAA</vt:lpwstr>
  </property>
  <property fmtid="{D5CDD505-2E9C-101B-9397-08002B2CF9AE}" pid="3" name="MediaServiceImageTags">
    <vt:lpwstr/>
  </property>
</Properties>
</file>